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2"/>
  </bookViews>
  <sheets>
    <sheet name="35" sheetId="1" r:id="rId1"/>
    <sheet name="40" sheetId="2" r:id="rId2"/>
    <sheet name="45" sheetId="3" r:id="rId3"/>
    <sheet name="50" sheetId="4" r:id="rId4"/>
    <sheet name="55" sheetId="5" r:id="rId5"/>
    <sheet name="60" sheetId="6" r:id="rId6"/>
    <sheet name="65" sheetId="7" r:id="rId7"/>
    <sheet name="70" sheetId="8" r:id="rId8"/>
    <sheet name="75" sheetId="9" r:id="rId9"/>
    <sheet name="80" sheetId="10" r:id="rId10"/>
    <sheet name="MN-35" sheetId="11" r:id="rId11"/>
    <sheet name="MN-40" sheetId="12" r:id="rId12"/>
    <sheet name="MN-50" sheetId="13" r:id="rId13"/>
    <sheet name="MN-60" sheetId="14" r:id="rId14"/>
    <sheet name="MN-70" sheetId="15" r:id="rId15"/>
    <sheet name="Taul23" sheetId="16" r:id="rId16"/>
    <sheet name="Taul12" sheetId="17" r:id="rId17"/>
    <sheet name="Taul13" sheetId="18" r:id="rId18"/>
    <sheet name="Taul7" sheetId="19" r:id="rId19"/>
    <sheet name="Taul8" sheetId="20" r:id="rId20"/>
    <sheet name="Taul5" sheetId="21" r:id="rId21"/>
    <sheet name="Taul3" sheetId="22" r:id="rId22"/>
  </sheets>
  <definedNames/>
  <calcPr fullCalcOnLoad="1"/>
</workbook>
</file>

<file path=xl/sharedStrings.xml><?xml version="1.0" encoding="utf-8"?>
<sst xmlns="http://schemas.openxmlformats.org/spreadsheetml/2006/main" count="3943" uniqueCount="354">
  <si>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</si>
  <si>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</si>
  <si>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</si>
  <si>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</si>
  <si>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</si>
  <si>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</si>
  <si>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</si>
  <si>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</si>
  <si>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</si>
  <si>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</si>
  <si>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</si>
  <si>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</si>
  <si>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</si>
  <si>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</si>
  <si>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</si>
  <si>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</si>
  <si>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</si>
  <si>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PT Espoo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</si>
  <si>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</si>
  <si>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</si>
  <si>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</si>
  <si>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</si>
  <si>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</si>
  <si>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</si>
  <si>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</si>
  <si>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</si>
  <si>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</si>
  <si>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</si>
  <si>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</si>
  <si>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</si>
  <si>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</si>
  <si>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</si>
  <si>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</si>
  <si>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SeSi</t>
  </si>
  <si>
    <t>TuKa</t>
  </si>
  <si>
    <t>PuPy</t>
  </si>
  <si>
    <t>KSS</t>
  </si>
  <si>
    <t>VET-35</t>
  </si>
  <si>
    <t>VET SM</t>
  </si>
  <si>
    <t>MARATON</t>
  </si>
  <si>
    <t>5</t>
  </si>
  <si>
    <t>B</t>
  </si>
  <si>
    <t>Ero</t>
  </si>
  <si>
    <t>1-5 / 3</t>
  </si>
  <si>
    <t>3-5 / 2</t>
  </si>
  <si>
    <t>1-4 / 5</t>
  </si>
  <si>
    <t>2-5 / 4</t>
  </si>
  <si>
    <t>4-5 / 1</t>
  </si>
  <si>
    <t>3-4 / 5</t>
  </si>
  <si>
    <t>VET-45</t>
  </si>
  <si>
    <t>VET-50</t>
  </si>
  <si>
    <t>VET-55</t>
  </si>
  <si>
    <t>VET-60</t>
  </si>
  <si>
    <t>VET-65</t>
  </si>
  <si>
    <t>VET-70</t>
  </si>
  <si>
    <t>VET-75</t>
  </si>
  <si>
    <t>VET-80</t>
  </si>
  <si>
    <t>MN-35</t>
  </si>
  <si>
    <t>FFF</t>
  </si>
  <si>
    <t>JJ</t>
  </si>
  <si>
    <t>MN-40</t>
  </si>
  <si>
    <t>HHH</t>
  </si>
  <si>
    <t>MN-60</t>
  </si>
  <si>
    <t>MN-70</t>
  </si>
  <si>
    <t>VET-SM</t>
  </si>
  <si>
    <t>VET-40</t>
  </si>
  <si>
    <t>Mika Tuomola</t>
  </si>
  <si>
    <t>PT-75</t>
  </si>
  <si>
    <t>Claus Karlsson</t>
  </si>
  <si>
    <t>HIK</t>
  </si>
  <si>
    <t>Risto Kurunmäki</t>
  </si>
  <si>
    <t>Westika</t>
  </si>
  <si>
    <t>Esa Miettinen</t>
  </si>
  <si>
    <t>Kupts</t>
  </si>
  <si>
    <t>Tomi Penttilä</t>
  </si>
  <si>
    <t>TuTo</t>
  </si>
  <si>
    <t>Stefan Långström</t>
  </si>
  <si>
    <t>KSF</t>
  </si>
  <si>
    <t>Ismo Lallo</t>
  </si>
  <si>
    <t>Janne Annunen</t>
  </si>
  <si>
    <t>OPT-86</t>
  </si>
  <si>
    <t>Tero Kallio</t>
  </si>
  <si>
    <t>Laivasto</t>
  </si>
  <si>
    <t>Matti Nyyssönen</t>
  </si>
  <si>
    <t>Sami Surakka</t>
  </si>
  <si>
    <t>TIP-70</t>
  </si>
  <si>
    <t>Juha Suotmaa</t>
  </si>
  <si>
    <t>Henry Heikkerö</t>
  </si>
  <si>
    <t>Maraton</t>
  </si>
  <si>
    <t>Veli-Matti Kuivalainen</t>
  </si>
  <si>
    <t>JysRy</t>
  </si>
  <si>
    <t>Esa Kallio</t>
  </si>
  <si>
    <t>Kari Pikkarainen</t>
  </si>
  <si>
    <t>Pekka Karhunen</t>
  </si>
  <si>
    <t>MPS</t>
  </si>
  <si>
    <t>Esa Karhunen</t>
  </si>
  <si>
    <t>Juha Karjola</t>
  </si>
  <si>
    <t>Pertti Hella</t>
  </si>
  <si>
    <t>Jan Forsman</t>
  </si>
  <si>
    <t>Harri Korpelainen</t>
  </si>
  <si>
    <t>Lrtu</t>
  </si>
  <si>
    <t>Veli-Matti Korpela</t>
  </si>
  <si>
    <t>Roger Söderberg</t>
  </si>
  <si>
    <t>Matti Kurvinen</t>
  </si>
  <si>
    <t>BF-78</t>
  </si>
  <si>
    <t>Markku Manner</t>
  </si>
  <si>
    <t>Arto Puranen</t>
  </si>
  <si>
    <t>HUT</t>
  </si>
  <si>
    <t>Pentti Ritalahti</t>
  </si>
  <si>
    <t>Leo Kivelä</t>
  </si>
  <si>
    <t>Terho Pitkänen</t>
  </si>
  <si>
    <t>Seppo Hiltunen</t>
  </si>
  <si>
    <t>PT-Espoo</t>
  </si>
  <si>
    <t>Heikki Järvinen</t>
  </si>
  <si>
    <t>Tuka</t>
  </si>
  <si>
    <t>Matti Lappalainen</t>
  </si>
  <si>
    <t>Markku Ruotsalainen</t>
  </si>
  <si>
    <t>Thomas Hallbäck</t>
  </si>
  <si>
    <t>Tote</t>
  </si>
  <si>
    <t>MBF</t>
  </si>
  <si>
    <t>Yan Zhuo-Ping</t>
  </si>
  <si>
    <t>Teuvo Nisula</t>
  </si>
  <si>
    <t>LPTS</t>
  </si>
  <si>
    <t>Esa Kettunen</t>
  </si>
  <si>
    <t>T.Stenholm</t>
  </si>
  <si>
    <t>Villi</t>
  </si>
  <si>
    <t>Jarmo Itkonen</t>
  </si>
  <si>
    <t>Julius Muinonen</t>
  </si>
  <si>
    <t>J.Lempiäinen</t>
  </si>
  <si>
    <t>Jukka Heino</t>
  </si>
  <si>
    <t>Pekka Kolppanen</t>
  </si>
  <si>
    <t>Jarmo Patja</t>
  </si>
  <si>
    <t>Jysry</t>
  </si>
  <si>
    <t>Kari Partanen</t>
  </si>
  <si>
    <t>Peretti Hella</t>
  </si>
  <si>
    <t>Kyösti Kurunmäki</t>
  </si>
  <si>
    <t>Xisheng Cong</t>
  </si>
  <si>
    <t>Risto Pitkänen</t>
  </si>
  <si>
    <t>Yan Zhuo Ping</t>
  </si>
  <si>
    <t>Jyri Nyberg</t>
  </si>
  <si>
    <t>Kai Rantala</t>
  </si>
  <si>
    <t>Mauri Nykänen</t>
  </si>
  <si>
    <t>Jarmo Siekkinen</t>
  </si>
  <si>
    <t>Kari Lehtonen</t>
  </si>
  <si>
    <t>Ari Jaatinen</t>
  </si>
  <si>
    <t>Pekka Tattari</t>
  </si>
  <si>
    <t>Markku Nykänen</t>
  </si>
  <si>
    <t>Veikko Juntunen</t>
  </si>
  <si>
    <t>Hannu Räsänen</t>
  </si>
  <si>
    <t>Jukka Kansonen</t>
  </si>
  <si>
    <t>Vesa Bäckman</t>
  </si>
  <si>
    <t>Risto Koskinen</t>
  </si>
  <si>
    <t>Lauri Miettinen</t>
  </si>
  <si>
    <t>K.Silvennoinen</t>
  </si>
  <si>
    <t>Tauno Kara</t>
  </si>
  <si>
    <t>Juha Mustonen</t>
  </si>
  <si>
    <t>Jouko Manni</t>
  </si>
  <si>
    <t>Juhani Winte</t>
  </si>
  <si>
    <t>Robert Ådahl</t>
  </si>
  <si>
    <t>Martti Autio</t>
  </si>
  <si>
    <t>Raimo Niittylä</t>
  </si>
  <si>
    <t>Golden Boys</t>
  </si>
  <si>
    <t>PT-2000</t>
  </si>
  <si>
    <t>PTS-60</t>
  </si>
  <si>
    <t>Willi</t>
  </si>
  <si>
    <t>HaTe</t>
  </si>
  <si>
    <t xml:space="preserve"> </t>
  </si>
  <si>
    <t>Hannu Kajander</t>
  </si>
  <si>
    <t>Kullerevo Haapalainen</t>
  </si>
  <si>
    <t>Kari Räsänen</t>
  </si>
  <si>
    <t>Risto Peiponen</t>
  </si>
  <si>
    <t>Håkan Nyberg</t>
  </si>
  <si>
    <t>Eino Määttä</t>
  </si>
  <si>
    <t>Veikko Holm</t>
  </si>
  <si>
    <t>Veikko Koskinen</t>
  </si>
  <si>
    <t>Pentti Simola</t>
  </si>
  <si>
    <t>Seppo Reiman</t>
  </si>
  <si>
    <t>Eero Nordling</t>
  </si>
  <si>
    <t>Hannu Uusikivi</t>
  </si>
  <si>
    <t>Pertti Virta</t>
  </si>
  <si>
    <t>Henrik Roth</t>
  </si>
  <si>
    <t>Johan Holmen</t>
  </si>
  <si>
    <t>Arno Heinänen</t>
  </si>
  <si>
    <t>Hans Strömfors</t>
  </si>
  <si>
    <t>Veikkko Juntunen</t>
  </si>
  <si>
    <t>B-Tähti</t>
  </si>
  <si>
    <t>JPT</t>
  </si>
  <si>
    <t>ToTe</t>
  </si>
  <si>
    <t>Kari Halttunen</t>
  </si>
  <si>
    <t>Juhani Kujanpää</t>
  </si>
  <si>
    <t>Olli Virtanen</t>
  </si>
  <si>
    <t>Erkki Reinikainen</t>
  </si>
  <si>
    <t>Kaj Blomfelt</t>
  </si>
  <si>
    <t>Pentti Vihervaara</t>
  </si>
  <si>
    <t>Seppo Utriainen</t>
  </si>
  <si>
    <t>Kullervo Haapalainen</t>
  </si>
  <si>
    <t>Leif Huttunen</t>
  </si>
  <si>
    <t>Veikko Väisänen</t>
  </si>
  <si>
    <t>Pentti Naulapää</t>
  </si>
  <si>
    <t>Ove Stenfors</t>
  </si>
  <si>
    <t>Yrjö Kerttula</t>
  </si>
  <si>
    <t>Charles Wickman</t>
  </si>
  <si>
    <t>Sakari Farin</t>
  </si>
  <si>
    <t>Annti Kirveskari</t>
  </si>
  <si>
    <t>Kari Leskinen</t>
  </si>
  <si>
    <t>Pekka Häiväläinen</t>
  </si>
  <si>
    <t>Juassi Toikka</t>
  </si>
  <si>
    <t>Lauri Saukko</t>
  </si>
  <si>
    <t>HP</t>
  </si>
  <si>
    <t>BK</t>
  </si>
  <si>
    <t>Ballong</t>
  </si>
  <si>
    <t>Leif Virtanen</t>
  </si>
  <si>
    <t>Kai Merimaa</t>
  </si>
  <si>
    <t>Osmo Ruskelin</t>
  </si>
  <si>
    <t>Erkki Myöhänen</t>
  </si>
  <si>
    <t>Yrjö Huotari</t>
  </si>
  <si>
    <t>Antti Kirveskari</t>
  </si>
  <si>
    <t>Matti Törnroos</t>
  </si>
  <si>
    <t>Esa Valasti</t>
  </si>
  <si>
    <t>Kaj Malmberg</t>
  </si>
  <si>
    <t>Ingvar Söderström</t>
  </si>
  <si>
    <t>Olavi Pakkala</t>
  </si>
  <si>
    <t>Pentti Niukkanen</t>
  </si>
  <si>
    <t>Nups</t>
  </si>
  <si>
    <t>Erkki Simelius</t>
  </si>
  <si>
    <t>Tapio Mäntynen</t>
  </si>
  <si>
    <t>Reino Mäkelä</t>
  </si>
  <si>
    <t>Sven Wasström</t>
  </si>
  <si>
    <t>Heikki Seiro</t>
  </si>
  <si>
    <t>Aaro Keuramo</t>
  </si>
  <si>
    <t>Boris Sundström</t>
  </si>
  <si>
    <t>Pauli Makkonen</t>
  </si>
  <si>
    <t>Helge Björkblad</t>
  </si>
  <si>
    <t>Kari Nummelin</t>
  </si>
  <si>
    <t>Paavo Hänninen</t>
  </si>
  <si>
    <t>Caj Mamlberg</t>
  </si>
  <si>
    <t>Einari Nuolioja</t>
  </si>
  <si>
    <t>Pekka Lappalainen</t>
  </si>
  <si>
    <t>Olavi Olander</t>
  </si>
  <si>
    <t>POR-83</t>
  </si>
  <si>
    <t>Arto Koivisto</t>
  </si>
  <si>
    <t>P-E Stenman</t>
  </si>
  <si>
    <t>Olavi Jormalainen</t>
  </si>
  <si>
    <t>Torvald Rundberg</t>
  </si>
  <si>
    <t>Olavi Kunnas</t>
  </si>
  <si>
    <t>Ensio Lumes</t>
  </si>
  <si>
    <t>Torvald Runberg</t>
  </si>
  <si>
    <t>Oiva Siitonen</t>
  </si>
  <si>
    <t>Usko Puustinen</t>
  </si>
  <si>
    <t>Ismo Lallo/Matti Nyyssönen</t>
  </si>
  <si>
    <t>Janne Annunen/Seppo Hiltunen</t>
  </si>
  <si>
    <t>juha Suotmaa/Terho Pitkänen</t>
  </si>
  <si>
    <t>Leo Kivelä/ Julius Muinonen</t>
  </si>
  <si>
    <t>Esa Kallio/Mika Tuomola</t>
  </si>
  <si>
    <t>Tomi Penttilä/Sami Surakka</t>
  </si>
  <si>
    <t>Esa Kettunen/Kari Pikkarainen</t>
  </si>
  <si>
    <t>Jan Forsman/Stefan Långström</t>
  </si>
  <si>
    <t>V-M. Kuivalainen/V-M. Korpela</t>
  </si>
  <si>
    <t>Esa Miettinen/pertti Hella</t>
  </si>
  <si>
    <t>Tero Kallio/Pekka Karhunen</t>
  </si>
  <si>
    <t>Kyösti Kurunmäki/Risto Kurunmäki</t>
  </si>
  <si>
    <t>TuTo/TuKa</t>
  </si>
  <si>
    <t>Laivasto/Westika</t>
  </si>
  <si>
    <t>PuPy/PT-75</t>
  </si>
  <si>
    <t>TuTo/TIP_70</t>
  </si>
  <si>
    <t>Kari Partanen/Jukka Kansonen</t>
  </si>
  <si>
    <t>Tauno Kara/Arto Puranen</t>
  </si>
  <si>
    <t>V-M. Korpela/V-M. Kuivalainen</t>
  </si>
  <si>
    <t>Harri Korpelainen/Risto Peiponen</t>
  </si>
  <si>
    <t>Martti Autio/Matti Lappalainen</t>
  </si>
  <si>
    <t>Markku Manner/Markku Ruotsalainen</t>
  </si>
  <si>
    <t>Leo Kivelä/Julius Muinonen</t>
  </si>
  <si>
    <t>Yan Zhuo Ping/Xisheng Cuong</t>
  </si>
  <si>
    <t>Juha Karjola/Heikki Järvinen</t>
  </si>
  <si>
    <t>Jarmo Patja/Kai Rantala</t>
  </si>
  <si>
    <t>Tero Kallio/Juha Suotmaa</t>
  </si>
  <si>
    <t>Jukka Heino/Antti Kirveskari</t>
  </si>
  <si>
    <t>Arno Heinänen/Roger Söderberg</t>
  </si>
  <si>
    <t>J.Lempiäinen/T.Stenholm</t>
  </si>
  <si>
    <t>Tuto</t>
  </si>
  <si>
    <t>HysRy</t>
  </si>
  <si>
    <t>Golden Boys/Tote</t>
  </si>
  <si>
    <t>JysRy/HUT</t>
  </si>
  <si>
    <t>MN-50</t>
  </si>
  <si>
    <t>Hannu Kajander/Pekka Tattari</t>
  </si>
  <si>
    <t>Jarmo Siekkinen/Eero Nordling</t>
  </si>
  <si>
    <t>Jyri Nyberg/Keijo Winte</t>
  </si>
  <si>
    <t>Risto Koskinen/Håkan Nyberg</t>
  </si>
  <si>
    <t>Ove Stenfors/Hannu Räsänen</t>
  </si>
  <si>
    <t>Johan Holmen/Pentti Simola</t>
  </si>
  <si>
    <t>Thomas Hallbäck/Robert Ådahl</t>
  </si>
  <si>
    <t>Kari Lehtonen/Kai Rantala</t>
  </si>
  <si>
    <t>Heikki Järvinen/Markku Ruotsalainen</t>
  </si>
  <si>
    <t>Veikko Juntunen/Pentti Naulapää</t>
  </si>
  <si>
    <t>P.Anislahti/K.Silventoinen</t>
  </si>
  <si>
    <t>Jarmo Patja/Risto Pitkänen</t>
  </si>
  <si>
    <t>Kullervo Haapalainen/Eino Määttä</t>
  </si>
  <si>
    <t>Jarmo Itkonen/Risto Peiponen</t>
  </si>
  <si>
    <t>Arno Heinänen/Kaj Blomfelt</t>
  </si>
  <si>
    <t>Jukka Kansonen/Kari Partanen</t>
  </si>
  <si>
    <t>Mauri ja Markku Nykänen</t>
  </si>
  <si>
    <t>Seppo Utriainen/Raimo Niittylä</t>
  </si>
  <si>
    <t>Tauno Kara/Seppo Reiman</t>
  </si>
  <si>
    <t>Lauri Miettinen/ Teuvo Nisula</t>
  </si>
  <si>
    <t>Ari Jaatinen/Mustonen</t>
  </si>
  <si>
    <t>Vesa Bäckman/Yan Ping</t>
  </si>
  <si>
    <t>JysRy/LPTS</t>
  </si>
  <si>
    <t>BF-78/Westika</t>
  </si>
  <si>
    <t>JysRy/PT-2000</t>
  </si>
  <si>
    <t>GB/ToTe</t>
  </si>
  <si>
    <t>Maraton/LPTS</t>
  </si>
  <si>
    <t>Seppo Reiman/Esa Valasti</t>
  </si>
  <si>
    <t>Veikko Koskinen/Pentti Naulpää</t>
  </si>
  <si>
    <t>Pentti Niukkanen/Kari Halttunen</t>
  </si>
  <si>
    <t>Yrjö Kerttula/Pertti Virta</t>
  </si>
  <si>
    <t>Veikko Holm/Ingvar Söderström</t>
  </si>
  <si>
    <t>Eino Määttä/Kullervo Haapalainen</t>
  </si>
  <si>
    <t>Leif Huttunen/Kari Leskinen</t>
  </si>
  <si>
    <t>Erkki Reinikainen/Pekka Häiväläinen</t>
  </si>
  <si>
    <t>Lauri Saukko/Antti Kirveskari</t>
  </si>
  <si>
    <t>Henrik Roth/Ove Stenfors</t>
  </si>
  <si>
    <t>Kari Lehtonen/Kai Merimaa</t>
  </si>
  <si>
    <t>Charles Wikman/Hans Strömfors</t>
  </si>
  <si>
    <t>Farin/olli Virtanen</t>
  </si>
  <si>
    <t>Hannu Uusikivi/Olavi Pakkala</t>
  </si>
  <si>
    <t>Kaj Blomfelt/Pentti Vihervaara</t>
  </si>
  <si>
    <t>Hannu Kajander/Håkan Nyberg</t>
  </si>
  <si>
    <t>Jussi Toikka/Veikko Väisänen</t>
  </si>
  <si>
    <t>Matti Törnroos/Eero Nordling</t>
  </si>
  <si>
    <t>Juhani Kujanpää/Kari Räsänen</t>
  </si>
  <si>
    <t>TuTo/Westika</t>
  </si>
  <si>
    <t>Westika/TIP-70</t>
  </si>
  <si>
    <t>HP/JPT</t>
  </si>
  <si>
    <t>JysRy/Westika</t>
  </si>
  <si>
    <t>PT-Espoo/LPTS</t>
  </si>
  <si>
    <t>Westika/Ballong</t>
  </si>
  <si>
    <t>PT-2000/TuTo</t>
  </si>
  <si>
    <t>Reino Mäkelä/Osmo Ruskelin</t>
  </si>
  <si>
    <t>Westika/Nups</t>
  </si>
  <si>
    <t xml:space="preserve">Kai Merimaa/Ingvar Söderström </t>
  </si>
  <si>
    <t>Arto Koivisto/Sven Wasström</t>
  </si>
  <si>
    <t>Boris Sundström/Leif Virtanen</t>
  </si>
  <si>
    <t>Heiiki Seiro/Pauli Makkonen</t>
  </si>
  <si>
    <t>Yrjö Huotari/Erkki Myöhänen</t>
  </si>
  <si>
    <t>Olavi Jormalainen/Aaro Keuramo</t>
  </si>
  <si>
    <t>Caj Malmberg/Einari Nuolioja</t>
  </si>
  <si>
    <t>Reino Mäkelä/Paavo Hänninen</t>
  </si>
  <si>
    <t>Kari Nummelin/Erkki Simelius</t>
  </si>
  <si>
    <t>Olavi Kunnas/Pekka Lappalainen</t>
  </si>
  <si>
    <t>Helge Björkblad/Olavi Olander</t>
  </si>
  <si>
    <t>Westika/PT-75</t>
  </si>
  <si>
    <t>Westika/HaTe</t>
  </si>
  <si>
    <t>PT-Espoo/Ballong</t>
  </si>
  <si>
    <t>14:00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</si>
</sst>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</numFmts>
  <fonts count="9">
    <font>
      <sz val="10"/>
      <name val="Arial"/>
      <family val="0"/>
    </font>
    <font>
      <sz val="12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i/>
      <sz val="8"/>
      <color indexed="8"/>
      <name val="SWISS"/>
      <family val="0"/>
    </font>
    <font>
      <b/>
      <sz val="8"/>
      <color indexed="8"/>
      <name val="SWISS"/>
      <family val="0"/>
    </font>
    <font>
      <b/>
      <sz val="8"/>
      <name val="SWISS"/>
      <family val="0"/>
    </font>
    <font>
      <b/>
      <sz val="8"/>
      <name val="Arial"/>
      <family val="0"/>
    </font>
    <font>
      <sz val="8"/>
      <name val="SWISS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dashed">
        <color indexed="8"/>
      </right>
      <top>
        <color indexed="63"/>
      </top>
      <bottom style="double"/>
    </border>
    <border>
      <left>
        <color indexed="63"/>
      </left>
      <right style="dashed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dotted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4" fontId="2" fillId="0" borderId="1" xfId="16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2" fillId="0" borderId="4" xfId="16" applyFont="1" applyBorder="1" applyAlignment="1">
      <alignment horizontal="center"/>
      <protection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164" fontId="2" fillId="0" borderId="8" xfId="16" applyFont="1" applyBorder="1" applyAlignment="1">
      <alignment horizontal="center"/>
      <protection/>
    </xf>
    <xf numFmtId="164" fontId="2" fillId="0" borderId="9" xfId="16" applyFont="1" applyBorder="1" applyAlignment="1">
      <alignment horizontal="center"/>
      <protection/>
    </xf>
    <xf numFmtId="164" fontId="4" fillId="0" borderId="10" xfId="16" applyFont="1" applyBorder="1">
      <alignment/>
      <protection/>
    </xf>
    <xf numFmtId="0" fontId="3" fillId="4" borderId="0" xfId="0" applyFont="1" applyFill="1" applyAlignment="1">
      <alignment/>
    </xf>
    <xf numFmtId="0" fontId="3" fillId="4" borderId="7" xfId="0" applyFont="1" applyFill="1" applyBorder="1" applyAlignment="1">
      <alignment horizontal="center"/>
    </xf>
    <xf numFmtId="164" fontId="2" fillId="0" borderId="11" xfId="16" applyFont="1" applyBorder="1" applyAlignment="1">
      <alignment horizontal="center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2" fillId="0" borderId="9" xfId="16" applyFont="1" applyBorder="1" applyAlignment="1" quotePrefix="1">
      <alignment horizontal="center"/>
      <protection/>
    </xf>
    <xf numFmtId="0" fontId="3" fillId="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4" borderId="19" xfId="0" applyFont="1" applyFill="1" applyBorder="1" applyAlignment="1">
      <alignment/>
    </xf>
    <xf numFmtId="164" fontId="2" fillId="0" borderId="20" xfId="16" applyFont="1" applyBorder="1" applyAlignment="1" quotePrefix="1">
      <alignment horizontal="center"/>
      <protection/>
    </xf>
    <xf numFmtId="0" fontId="3" fillId="4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4" borderId="23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3" fillId="2" borderId="2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9" xfId="0" applyFont="1" applyBorder="1" applyAlignment="1" quotePrefix="1">
      <alignment horizontal="center"/>
    </xf>
    <xf numFmtId="0" fontId="3" fillId="0" borderId="2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right"/>
      <protection locked="0"/>
    </xf>
    <xf numFmtId="164" fontId="8" fillId="0" borderId="35" xfId="16" applyFont="1" applyBorder="1" applyAlignment="1">
      <alignment horizontal="left"/>
      <protection/>
    </xf>
    <xf numFmtId="164" fontId="8" fillId="0" borderId="36" xfId="16" applyFont="1" applyBorder="1" applyAlignment="1">
      <alignment horizontal="left"/>
      <protection/>
    </xf>
    <xf numFmtId="164" fontId="2" fillId="0" borderId="4" xfId="16" applyFont="1" applyBorder="1" applyAlignment="1">
      <alignment horizontal="center"/>
      <protection/>
    </xf>
    <xf numFmtId="164" fontId="2" fillId="0" borderId="37" xfId="16" applyFont="1" applyBorder="1" applyAlignment="1">
      <alignment horizontal="left" indent="1"/>
      <protection/>
    </xf>
    <xf numFmtId="164" fontId="2" fillId="0" borderId="10" xfId="16" applyFont="1" applyBorder="1" applyProtection="1">
      <alignment/>
      <protection locked="0"/>
    </xf>
    <xf numFmtId="164" fontId="2" fillId="0" borderId="37" xfId="16" applyFont="1" applyBorder="1" applyAlignment="1">
      <alignment horizontal="center"/>
      <protection/>
    </xf>
    <xf numFmtId="164" fontId="2" fillId="0" borderId="38" xfId="16" applyFont="1" applyBorder="1" applyAlignment="1">
      <alignment horizontal="center"/>
      <protection/>
    </xf>
    <xf numFmtId="164" fontId="2" fillId="5" borderId="10" xfId="16" applyFont="1" applyFill="1" applyBorder="1" applyAlignment="1" applyProtection="1">
      <alignment horizontal="left" indent="1"/>
      <protection locked="0"/>
    </xf>
    <xf numFmtId="164" fontId="2" fillId="5" borderId="38" xfId="16" applyFont="1" applyFill="1" applyBorder="1" applyAlignment="1" applyProtection="1">
      <alignment horizontal="left"/>
      <protection locked="0"/>
    </xf>
    <xf numFmtId="164" fontId="2" fillId="6" borderId="10" xfId="16" applyFont="1" applyFill="1" applyBorder="1" applyAlignment="1">
      <alignment horizontal="center"/>
      <protection/>
    </xf>
    <xf numFmtId="164" fontId="2" fillId="6" borderId="38" xfId="16" applyFont="1" applyFill="1" applyBorder="1" applyAlignment="1">
      <alignment horizontal="center"/>
      <protection/>
    </xf>
    <xf numFmtId="164" fontId="2" fillId="0" borderId="10" xfId="16" applyFont="1" applyBorder="1">
      <alignment/>
      <protection/>
    </xf>
    <xf numFmtId="164" fontId="2" fillId="0" borderId="38" xfId="16" applyFont="1" applyBorder="1">
      <alignment/>
      <protection/>
    </xf>
    <xf numFmtId="164" fontId="5" fillId="0" borderId="39" xfId="16" applyFont="1" applyBorder="1" applyAlignment="1">
      <alignment horizontal="center"/>
      <protection/>
    </xf>
    <xf numFmtId="164" fontId="5" fillId="0" borderId="40" xfId="16" applyFont="1" applyBorder="1" applyAlignment="1">
      <alignment horizontal="center"/>
      <protection/>
    </xf>
    <xf numFmtId="164" fontId="2" fillId="0" borderId="41" xfId="16" applyFont="1" applyBorder="1" applyAlignment="1">
      <alignment horizontal="right"/>
      <protection/>
    </xf>
    <xf numFmtId="164" fontId="2" fillId="0" borderId="42" xfId="16" applyFont="1" applyBorder="1" applyAlignment="1">
      <alignment horizontal="center"/>
      <protection/>
    </xf>
    <xf numFmtId="164" fontId="2" fillId="5" borderId="43" xfId="16" applyFont="1" applyFill="1" applyBorder="1" applyAlignment="1" applyProtection="1">
      <alignment horizontal="left" indent="1"/>
      <protection locked="0"/>
    </xf>
    <xf numFmtId="164" fontId="2" fillId="5" borderId="44" xfId="16" applyFont="1" applyFill="1" applyBorder="1" applyAlignment="1" applyProtection="1">
      <alignment horizontal="left"/>
      <protection locked="0"/>
    </xf>
    <xf numFmtId="164" fontId="2" fillId="0" borderId="43" xfId="16" applyFont="1" applyBorder="1">
      <alignment/>
      <protection/>
    </xf>
    <xf numFmtId="164" fontId="2" fillId="0" borderId="44" xfId="16" applyFont="1" applyBorder="1">
      <alignment/>
      <protection/>
    </xf>
    <xf numFmtId="164" fontId="2" fillId="6" borderId="43" xfId="16" applyFont="1" applyFill="1" applyBorder="1" applyAlignment="1">
      <alignment horizontal="center"/>
      <protection/>
    </xf>
    <xf numFmtId="164" fontId="2" fillId="6" borderId="44" xfId="16" applyFont="1" applyFill="1" applyBorder="1" applyAlignment="1">
      <alignment horizontal="center"/>
      <protection/>
    </xf>
    <xf numFmtId="164" fontId="5" fillId="0" borderId="45" xfId="16" applyFont="1" applyBorder="1" applyAlignment="1">
      <alignment horizontal="center"/>
      <protection/>
    </xf>
    <xf numFmtId="164" fontId="5" fillId="0" borderId="46" xfId="16" applyFont="1" applyBorder="1" applyAlignment="1">
      <alignment horizontal="center"/>
      <protection/>
    </xf>
    <xf numFmtId="164" fontId="2" fillId="0" borderId="47" xfId="16" applyFont="1" applyBorder="1" applyAlignment="1">
      <alignment horizontal="right"/>
      <protection/>
    </xf>
    <xf numFmtId="164" fontId="2" fillId="0" borderId="48" xfId="16" applyFont="1" applyBorder="1" applyAlignment="1">
      <alignment horizontal="center"/>
      <protection/>
    </xf>
    <xf numFmtId="164" fontId="8" fillId="0" borderId="49" xfId="16" applyFont="1" applyBorder="1">
      <alignment/>
      <protection/>
    </xf>
    <xf numFmtId="0" fontId="3" fillId="0" borderId="50" xfId="0" applyFont="1" applyBorder="1" applyAlignment="1">
      <alignment/>
    </xf>
    <xf numFmtId="164" fontId="2" fillId="0" borderId="51" xfId="16" applyFont="1" applyBorder="1" applyAlignment="1">
      <alignment horizontal="center"/>
      <protection/>
    </xf>
    <xf numFmtId="164" fontId="2" fillId="0" borderId="51" xfId="16" applyFont="1" applyBorder="1">
      <alignment/>
      <protection/>
    </xf>
    <xf numFmtId="164" fontId="2" fillId="0" borderId="52" xfId="16" applyFont="1" applyBorder="1">
      <alignment/>
      <protection/>
    </xf>
    <xf numFmtId="164" fontId="8" fillId="0" borderId="53" xfId="16" applyFont="1" applyBorder="1">
      <alignment/>
      <protection/>
    </xf>
    <xf numFmtId="0" fontId="3" fillId="0" borderId="54" xfId="0" applyFont="1" applyBorder="1" applyAlignment="1">
      <alignment horizontal="center"/>
    </xf>
    <xf numFmtId="164" fontId="2" fillId="0" borderId="40" xfId="16" applyFont="1" applyBorder="1" applyAlignment="1">
      <alignment horizontal="left" indent="1"/>
      <protection/>
    </xf>
    <xf numFmtId="164" fontId="2" fillId="0" borderId="10" xfId="16" applyFont="1" applyBorder="1">
      <alignment/>
      <protection/>
    </xf>
    <xf numFmtId="164" fontId="2" fillId="0" borderId="37" xfId="16" applyFont="1" applyBorder="1">
      <alignment/>
      <protection/>
    </xf>
    <xf numFmtId="164" fontId="5" fillId="0" borderId="42" xfId="16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3" borderId="54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3" xfId="0" applyFont="1" applyBorder="1" applyAlignment="1">
      <alignment/>
    </xf>
    <xf numFmtId="164" fontId="2" fillId="0" borderId="58" xfId="16" applyFont="1" applyBorder="1" applyAlignment="1">
      <alignment horizontal="left" indent="1"/>
      <protection/>
    </xf>
    <xf numFmtId="164" fontId="2" fillId="0" borderId="51" xfId="16" applyFont="1" applyBorder="1">
      <alignment/>
      <protection/>
    </xf>
    <xf numFmtId="164" fontId="2" fillId="0" borderId="59" xfId="16" applyFont="1" applyBorder="1" applyAlignment="1">
      <alignment horizontal="left" indent="1"/>
      <protection/>
    </xf>
    <xf numFmtId="164" fontId="2" fillId="0" borderId="34" xfId="16" applyFont="1" applyBorder="1">
      <alignment/>
      <protection/>
    </xf>
    <xf numFmtId="164" fontId="2" fillId="0" borderId="34" xfId="16" applyFont="1" applyBorder="1">
      <alignment/>
      <protection/>
    </xf>
    <xf numFmtId="164" fontId="2" fillId="0" borderId="60" xfId="16" applyFont="1" applyBorder="1">
      <alignment/>
      <protection/>
    </xf>
    <xf numFmtId="164" fontId="5" fillId="0" borderId="61" xfId="16" applyFont="1" applyBorder="1" applyAlignment="1">
      <alignment horizontal="right"/>
      <protection/>
    </xf>
    <xf numFmtId="0" fontId="7" fillId="0" borderId="34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5" borderId="10" xfId="0" applyFont="1" applyFill="1" applyBorder="1" applyAlignment="1">
      <alignment horizontal="left" indent="1"/>
    </xf>
    <xf numFmtId="0" fontId="3" fillId="5" borderId="38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42" xfId="16" applyFont="1" applyBorder="1" applyAlignment="1">
      <alignment horizontal="right"/>
      <protection/>
    </xf>
    <xf numFmtId="164" fontId="2" fillId="0" borderId="10" xfId="0" applyNumberFormat="1" applyFont="1" applyBorder="1" applyAlignment="1">
      <alignment horizontal="center"/>
    </xf>
    <xf numFmtId="0" fontId="3" fillId="5" borderId="43" xfId="0" applyFont="1" applyFill="1" applyBorder="1" applyAlignment="1">
      <alignment horizontal="left" indent="1"/>
    </xf>
    <xf numFmtId="0" fontId="3" fillId="5" borderId="44" xfId="0" applyFont="1" applyFill="1" applyBorder="1" applyAlignment="1">
      <alignment/>
    </xf>
    <xf numFmtId="164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2" fillId="0" borderId="48" xfId="16" applyFont="1" applyBorder="1" applyAlignment="1">
      <alignment horizontal="right"/>
      <protection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4" xfId="0" applyFont="1" applyBorder="1" applyAlignment="1">
      <alignment/>
    </xf>
    <xf numFmtId="0" fontId="2" fillId="0" borderId="65" xfId="0" applyFont="1" applyBorder="1" applyAlignment="1">
      <alignment horizontal="center"/>
    </xf>
    <xf numFmtId="164" fontId="2" fillId="0" borderId="58" xfId="16" applyFont="1" applyBorder="1" applyAlignment="1">
      <alignment horizontal="center"/>
      <protection/>
    </xf>
    <xf numFmtId="0" fontId="2" fillId="0" borderId="6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7" xfId="0" applyFont="1" applyBorder="1" applyAlignment="1">
      <alignment/>
    </xf>
    <xf numFmtId="0" fontId="5" fillId="0" borderId="42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68" xfId="16" applyFont="1" applyBorder="1" applyAlignment="1">
      <alignment horizontal="left" indent="1"/>
      <protection/>
    </xf>
    <xf numFmtId="164" fontId="2" fillId="0" borderId="69" xfId="16" applyFont="1" applyBorder="1">
      <alignment/>
      <protection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60" xfId="0" applyFont="1" applyBorder="1" applyAlignment="1">
      <alignment/>
    </xf>
    <xf numFmtId="0" fontId="5" fillId="0" borderId="61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34" xfId="0" applyFont="1" applyBorder="1" applyAlignment="1">
      <alignment/>
    </xf>
    <xf numFmtId="165" fontId="7" fillId="0" borderId="36" xfId="0" applyNumberFormat="1" applyFont="1" applyBorder="1" applyAlignment="1">
      <alignment horizontal="left"/>
    </xf>
    <xf numFmtId="165" fontId="7" fillId="0" borderId="72" xfId="0" applyNumberFormat="1" applyFont="1" applyBorder="1" applyAlignment="1">
      <alignment horizontal="left"/>
    </xf>
    <xf numFmtId="164" fontId="2" fillId="5" borderId="73" xfId="16" applyFont="1" applyFill="1" applyBorder="1" applyAlignment="1" applyProtection="1">
      <alignment horizontal="center"/>
      <protection locked="0"/>
    </xf>
    <xf numFmtId="164" fontId="2" fillId="5" borderId="73" xfId="16" applyFont="1" applyFill="1" applyBorder="1" applyAlignment="1" applyProtection="1">
      <alignment horizontal="center"/>
      <protection locked="0"/>
    </xf>
    <xf numFmtId="164" fontId="2" fillId="5" borderId="74" xfId="16" applyFont="1" applyFill="1" applyBorder="1" applyAlignment="1" applyProtection="1">
      <alignment horizontal="center"/>
      <protection locked="0"/>
    </xf>
    <xf numFmtId="165" fontId="7" fillId="0" borderId="36" xfId="0" applyNumberFormat="1" applyFont="1" applyBorder="1" applyAlignment="1">
      <alignment horizontal="left"/>
    </xf>
    <xf numFmtId="165" fontId="7" fillId="0" borderId="72" xfId="0" applyNumberFormat="1" applyFont="1" applyBorder="1" applyAlignment="1">
      <alignment horizontal="left"/>
    </xf>
    <xf numFmtId="164" fontId="2" fillId="5" borderId="75" xfId="16" applyFont="1" applyFill="1" applyBorder="1" applyAlignment="1" applyProtection="1">
      <alignment horizontal="center"/>
      <protection locked="0"/>
    </xf>
    <xf numFmtId="164" fontId="2" fillId="5" borderId="76" xfId="16" applyFont="1" applyFill="1" applyBorder="1" applyAlignment="1" applyProtection="1">
      <alignment horizontal="center"/>
      <protection locked="0"/>
    </xf>
    <xf numFmtId="164" fontId="2" fillId="5" borderId="35" xfId="16" applyFont="1" applyFill="1" applyBorder="1" applyAlignment="1" applyProtection="1">
      <alignment horizontal="center"/>
      <protection locked="0"/>
    </xf>
    <xf numFmtId="164" fontId="2" fillId="5" borderId="72" xfId="16" applyFont="1" applyFill="1" applyBorder="1" applyAlignment="1" applyProtection="1">
      <alignment horizontal="center"/>
      <protection locked="0"/>
    </xf>
    <xf numFmtId="164" fontId="2" fillId="5" borderId="77" xfId="16" applyFont="1" applyFill="1" applyBorder="1" applyAlignment="1" applyProtection="1">
      <alignment horizontal="center"/>
      <protection locked="0"/>
    </xf>
    <xf numFmtId="164" fontId="2" fillId="5" borderId="78" xfId="16" applyFont="1" applyFill="1" applyBorder="1" applyAlignment="1" applyProtection="1">
      <alignment horizontal="center"/>
      <protection locked="0"/>
    </xf>
    <xf numFmtId="164" fontId="2" fillId="5" borderId="74" xfId="16" applyFont="1" applyFill="1" applyBorder="1" applyAlignment="1" applyProtection="1">
      <alignment horizontal="center"/>
      <protection locked="0"/>
    </xf>
    <xf numFmtId="164" fontId="6" fillId="0" borderId="79" xfId="16" applyFont="1" applyBorder="1" applyAlignment="1">
      <alignment horizontal="center"/>
      <protection/>
    </xf>
    <xf numFmtId="164" fontId="6" fillId="0" borderId="80" xfId="16" applyFont="1" applyBorder="1" applyAlignment="1">
      <alignment horizontal="center"/>
      <protection/>
    </xf>
    <xf numFmtId="164" fontId="6" fillId="0" borderId="81" xfId="16" applyFont="1" applyBorder="1" applyAlignment="1">
      <alignment horizontal="center"/>
      <protection/>
    </xf>
    <xf numFmtId="164" fontId="6" fillId="0" borderId="82" xfId="16" applyFont="1" applyBorder="1" applyAlignment="1">
      <alignment horizontal="center"/>
      <protection/>
    </xf>
    <xf numFmtId="164" fontId="2" fillId="0" borderId="77" xfId="16" applyFont="1" applyBorder="1" applyAlignment="1">
      <alignment horizontal="center"/>
      <protection/>
    </xf>
    <xf numFmtId="164" fontId="2" fillId="0" borderId="78" xfId="16" applyFont="1" applyBorder="1" applyAlignment="1">
      <alignment horizontal="center"/>
      <protection/>
    </xf>
    <xf numFmtId="164" fontId="2" fillId="0" borderId="77" xfId="16" applyFont="1" applyBorder="1" applyAlignment="1" quotePrefix="1">
      <alignment horizontal="center"/>
      <protection/>
    </xf>
    <xf numFmtId="164" fontId="2" fillId="0" borderId="78" xfId="16" applyFont="1" applyBorder="1" applyAlignment="1" quotePrefix="1">
      <alignment horizontal="center"/>
      <protection/>
    </xf>
    <xf numFmtId="164" fontId="8" fillId="0" borderId="75" xfId="16" applyFont="1" applyBorder="1" applyAlignment="1">
      <alignment horizontal="center"/>
      <protection/>
    </xf>
    <xf numFmtId="164" fontId="8" fillId="0" borderId="76" xfId="16" applyFont="1" applyBorder="1" applyAlignment="1">
      <alignment horizontal="center"/>
      <protection/>
    </xf>
    <xf numFmtId="164" fontId="2" fillId="0" borderId="83" xfId="16" applyFont="1" applyBorder="1" applyAlignment="1">
      <alignment horizontal="center"/>
      <protection/>
    </xf>
    <xf numFmtId="164" fontId="2" fillId="0" borderId="84" xfId="16" applyFont="1" applyBorder="1" applyAlignment="1">
      <alignment horizontal="center"/>
      <protection/>
    </xf>
    <xf numFmtId="164" fontId="8" fillId="0" borderId="83" xfId="16" applyFont="1" applyBorder="1" applyAlignment="1">
      <alignment horizontal="center"/>
      <protection/>
    </xf>
    <xf numFmtId="164" fontId="8" fillId="0" borderId="85" xfId="16" applyFont="1" applyBorder="1" applyAlignment="1">
      <alignment horizontal="center"/>
      <protection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86" xfId="0" applyFont="1" applyBorder="1" applyAlignment="1" applyProtection="1">
      <alignment horizontal="left"/>
      <protection locked="0"/>
    </xf>
    <xf numFmtId="164" fontId="3" fillId="0" borderId="87" xfId="16" applyFont="1" applyBorder="1" applyAlignment="1">
      <alignment horizontal="left"/>
      <protection/>
    </xf>
    <xf numFmtId="164" fontId="3" fillId="0" borderId="30" xfId="16" applyFont="1" applyBorder="1" applyAlignment="1">
      <alignment horizontal="left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88" xfId="0" applyFont="1" applyBorder="1" applyAlignment="1" applyProtection="1">
      <alignment horizontal="center"/>
      <protection locked="0"/>
    </xf>
    <xf numFmtId="165" fontId="8" fillId="0" borderId="89" xfId="16" applyNumberFormat="1" applyFont="1" applyBorder="1" applyAlignment="1" applyProtection="1">
      <alignment horizontal="center"/>
      <protection locked="0"/>
    </xf>
    <xf numFmtId="165" fontId="8" fillId="0" borderId="36" xfId="16" applyNumberFormat="1" applyFont="1" applyBorder="1" applyAlignment="1" applyProtection="1">
      <alignment horizontal="center"/>
      <protection locked="0"/>
    </xf>
    <xf numFmtId="20" fontId="7" fillId="0" borderId="36" xfId="0" applyNumberFormat="1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164" fontId="2" fillId="5" borderId="90" xfId="16" applyFont="1" applyFill="1" applyBorder="1" applyAlignment="1" applyProtection="1">
      <alignment horizontal="center"/>
      <protection locked="0"/>
    </xf>
    <xf numFmtId="164" fontId="2" fillId="5" borderId="91" xfId="16" applyFont="1" applyFill="1" applyBorder="1" applyAlignment="1" applyProtection="1">
      <alignment horizontal="center"/>
      <protection locked="0"/>
    </xf>
    <xf numFmtId="164" fontId="2" fillId="5" borderId="75" xfId="16" applyFont="1" applyFill="1" applyBorder="1" applyAlignment="1" applyProtection="1">
      <alignment horizontal="center"/>
      <protection locked="0"/>
    </xf>
    <xf numFmtId="164" fontId="2" fillId="5" borderId="76" xfId="16" applyFont="1" applyFill="1" applyBorder="1" applyAlignment="1" applyProtection="1">
      <alignment horizontal="center"/>
      <protection locked="0"/>
    </xf>
    <xf numFmtId="164" fontId="2" fillId="5" borderId="77" xfId="16" applyFont="1" applyFill="1" applyBorder="1" applyAlignment="1" applyProtection="1">
      <alignment horizontal="center"/>
      <protection locked="0"/>
    </xf>
    <xf numFmtId="164" fontId="2" fillId="5" borderId="78" xfId="16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7" xfId="0" applyFont="1" applyBorder="1" applyAlignment="1" quotePrefix="1">
      <alignment horizontal="center"/>
    </xf>
    <xf numFmtId="0" fontId="2" fillId="0" borderId="78" xfId="0" applyFont="1" applyBorder="1" applyAlignment="1" quotePrefix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8" fillId="0" borderId="35" xfId="16" applyFont="1" applyBorder="1" applyAlignment="1">
      <alignment horizontal="left"/>
      <protection/>
    </xf>
    <xf numFmtId="164" fontId="8" fillId="0" borderId="36" xfId="16" applyFont="1" applyBorder="1" applyAlignment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49" fontId="7" fillId="0" borderId="36" xfId="0" applyNumberFormat="1" applyFont="1" applyBorder="1" applyAlignment="1">
      <alignment horizontal="left"/>
    </xf>
    <xf numFmtId="49" fontId="7" fillId="0" borderId="88" xfId="0" applyNumberFormat="1" applyFont="1" applyBorder="1" applyAlignment="1">
      <alignment horizontal="left"/>
    </xf>
  </cellXfs>
  <cellStyles count="7">
    <cellStyle name="Normal" xfId="0"/>
    <cellStyle name="Comma" xfId="15"/>
    <cellStyle name="Normaali_LohkoKaavio_4-5_makrot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workbookViewId="0" topLeftCell="A1">
      <selection activeCell="J83" sqref="J83:K83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7.710937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37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37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  <c r="AJ1" s="45"/>
      <c r="AK1" s="45"/>
    </row>
    <row r="2" spans="1:37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56">
        <v>39102</v>
      </c>
      <c r="K2" s="156"/>
      <c r="L2" s="156"/>
      <c r="M2" s="157"/>
      <c r="N2" s="49" t="s">
        <v>4</v>
      </c>
      <c r="O2" s="50"/>
      <c r="P2" s="50"/>
      <c r="Q2" s="194">
        <v>0.4166666666666667</v>
      </c>
      <c r="R2" s="195"/>
      <c r="S2" s="196"/>
      <c r="AI2" s="45"/>
      <c r="AJ2" s="45"/>
      <c r="AK2" s="45"/>
    </row>
    <row r="3" spans="1:37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  <c r="AJ3" s="45"/>
      <c r="AK3" s="45"/>
    </row>
    <row r="4" spans="1:37" ht="11.25">
      <c r="A4" s="4" t="s">
        <v>7</v>
      </c>
      <c r="B4" s="56" t="s">
        <v>66</v>
      </c>
      <c r="C4" s="57" t="s">
        <v>67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  <c r="AJ4" s="45"/>
      <c r="AK4" s="45"/>
    </row>
    <row r="5" spans="1:37" ht="11.25">
      <c r="A5" s="4" t="s">
        <v>8</v>
      </c>
      <c r="B5" s="56" t="s">
        <v>70</v>
      </c>
      <c r="C5" s="57" t="s">
        <v>71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  <c r="AJ5" s="45"/>
      <c r="AK5" s="45"/>
    </row>
    <row r="6" spans="1:37" ht="11.25">
      <c r="A6" s="4" t="s">
        <v>9</v>
      </c>
      <c r="B6" s="56" t="s">
        <v>68</v>
      </c>
      <c r="C6" s="57" t="s">
        <v>69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  <c r="AJ6" s="45"/>
      <c r="AK6" s="45"/>
    </row>
    <row r="7" spans="1:37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  <c r="AJ7" s="45"/>
      <c r="AK7" s="45"/>
    </row>
    <row r="8" spans="1:37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  <c r="AJ8" s="45"/>
      <c r="AK8" s="45"/>
    </row>
    <row r="9" spans="1:37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  <c r="AJ9" s="45"/>
      <c r="AK9" s="45"/>
    </row>
    <row r="10" spans="1:37" ht="11.25">
      <c r="A10" s="16" t="s">
        <v>27</v>
      </c>
      <c r="B10" s="83" t="str">
        <f>IF(B4&gt;"",B4,"")</f>
        <v>Mika Tuomola</v>
      </c>
      <c r="C10" s="60" t="str">
        <f>IF(B6&gt;"",B6,"")</f>
        <v>Claus Karlsson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  <c r="AJ10" s="45"/>
      <c r="AK10" s="45"/>
    </row>
    <row r="11" spans="1:37" ht="11.25">
      <c r="A11" s="16" t="s">
        <v>28</v>
      </c>
      <c r="B11" s="83" t="str">
        <f>IF(B5&gt;"",B5,"")</f>
        <v>Risto Kurunmäki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  <c r="AJ11" s="45"/>
      <c r="AK11" s="45"/>
    </row>
    <row r="12" spans="1:37" ht="12" thickBot="1">
      <c r="A12" s="16" t="s">
        <v>29</v>
      </c>
      <c r="B12" s="95" t="str">
        <f>IF(B4&gt;"",B4,"")</f>
        <v>Mika Tuomola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  <c r="AJ12" s="45"/>
      <c r="AK12" s="45"/>
    </row>
    <row r="13" spans="1:37" ht="11.25">
      <c r="A13" s="16" t="s">
        <v>30</v>
      </c>
      <c r="B13" s="83" t="str">
        <f>IF(B5&gt;"",B5,"")</f>
        <v>Risto Kurunmäki</v>
      </c>
      <c r="C13" s="60" t="str">
        <f>IF(B6&gt;"",B6,"")</f>
        <v>Claus Karlsson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  <c r="AJ13" s="45"/>
      <c r="AK13" s="45"/>
    </row>
    <row r="14" spans="1:37" ht="11.25">
      <c r="A14" s="16" t="s">
        <v>31</v>
      </c>
      <c r="B14" s="83" t="str">
        <f>IF(B4&gt;"",B4,"")</f>
        <v>Mika Tuomola</v>
      </c>
      <c r="C14" s="60" t="str">
        <f>IF(B5&gt;"",B5,"")</f>
        <v>Risto Kurunmäki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  <c r="AJ14" s="45"/>
      <c r="AK14" s="45"/>
    </row>
    <row r="15" spans="1:37" ht="12" thickBot="1">
      <c r="A15" s="23" t="s">
        <v>32</v>
      </c>
      <c r="B15" s="97" t="str">
        <f>IF(B6&gt;"",B6,"")</f>
        <v>Claus Karlsson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  <c r="AJ15" s="45"/>
      <c r="AK15" s="45"/>
    </row>
    <row r="16" spans="35:37" ht="12.75" thickBot="1" thickTop="1">
      <c r="AI16" s="45"/>
      <c r="AJ16" s="45"/>
      <c r="AK16" s="45"/>
    </row>
    <row r="17" spans="1:40" ht="12.75" thickBot="1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37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  <c r="AJ17" s="45"/>
      <c r="AK17" s="161"/>
      <c r="AL17" s="161"/>
      <c r="AM17" s="161"/>
      <c r="AN17" s="162"/>
    </row>
    <row r="18" spans="1:37" ht="12.75" thickBot="1" thickTop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56">
        <v>39102</v>
      </c>
      <c r="K18" s="156"/>
      <c r="L18" s="156"/>
      <c r="M18" s="157"/>
      <c r="N18" s="49" t="s">
        <v>4</v>
      </c>
      <c r="O18" s="50"/>
      <c r="P18" s="50"/>
      <c r="Q18" s="194">
        <v>0.4166666666666667</v>
      </c>
      <c r="R18" s="195"/>
      <c r="S18" s="196"/>
      <c r="AI18" s="45"/>
      <c r="AJ18" s="45"/>
      <c r="AK18" s="45"/>
    </row>
    <row r="19" spans="1:37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  <c r="AJ19" s="45"/>
      <c r="AK19" s="45"/>
    </row>
    <row r="20" spans="1:37" ht="11.25">
      <c r="A20" s="4" t="s">
        <v>7</v>
      </c>
      <c r="B20" s="56" t="s">
        <v>72</v>
      </c>
      <c r="C20" s="57" t="s">
        <v>73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  <c r="AJ20" s="45"/>
      <c r="AK20" s="45"/>
    </row>
    <row r="21" spans="1:37" ht="11.25">
      <c r="A21" s="4" t="s">
        <v>8</v>
      </c>
      <c r="B21" s="56" t="s">
        <v>74</v>
      </c>
      <c r="C21" s="57" t="s">
        <v>75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  <c r="AJ21" s="45"/>
      <c r="AK21" s="45"/>
    </row>
    <row r="22" spans="1:37" ht="11.25">
      <c r="A22" s="4" t="s">
        <v>9</v>
      </c>
      <c r="B22" s="56" t="s">
        <v>76</v>
      </c>
      <c r="C22" s="57" t="s">
        <v>77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  <c r="AJ22" s="45"/>
      <c r="AK22" s="45"/>
    </row>
    <row r="23" spans="1:37" ht="12" thickBot="1">
      <c r="A23" s="8" t="s">
        <v>10</v>
      </c>
      <c r="B23" s="66"/>
      <c r="C23" s="67"/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  <c r="AJ23" s="45"/>
      <c r="AK23" s="45"/>
    </row>
    <row r="24" spans="1:37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  <c r="AJ24" s="45"/>
      <c r="AK24" s="45"/>
    </row>
    <row r="25" spans="1:37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  <c r="AJ25" s="45"/>
      <c r="AK25" s="45"/>
    </row>
    <row r="26" spans="1:37" ht="11.25">
      <c r="A26" s="16" t="s">
        <v>27</v>
      </c>
      <c r="B26" s="83" t="str">
        <f>IF(B20&gt;"",B20,"")</f>
        <v>Esa Miettinen</v>
      </c>
      <c r="C26" s="60" t="str">
        <f>IF(B22&gt;"",B22,"")</f>
        <v>Stefan Långström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  <c r="AJ26" s="45"/>
      <c r="AK26" s="45"/>
    </row>
    <row r="27" spans="1:37" ht="11.25">
      <c r="A27" s="16" t="s">
        <v>28</v>
      </c>
      <c r="B27" s="83" t="str">
        <f>IF(B21&gt;"",B21,"")</f>
        <v>Tomi Penttilä</v>
      </c>
      <c r="C27" s="60">
        <f>IF(B23&gt;"",B23,"")</f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  <c r="AJ27" s="45"/>
      <c r="AK27" s="45"/>
    </row>
    <row r="28" spans="1:37" ht="12" thickBot="1">
      <c r="A28" s="16" t="s">
        <v>29</v>
      </c>
      <c r="B28" s="95" t="str">
        <f>IF(B20&gt;"",B20,"")</f>
        <v>Esa Miettinen</v>
      </c>
      <c r="C28" s="96">
        <f>IF(B23&gt;"",B23,"")</f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  <c r="AJ28" s="45"/>
      <c r="AK28" s="45"/>
    </row>
    <row r="29" spans="1:37" ht="11.25">
      <c r="A29" s="16" t="s">
        <v>30</v>
      </c>
      <c r="B29" s="83" t="str">
        <f>IF(B21&gt;"",B21,"")</f>
        <v>Tomi Penttilä</v>
      </c>
      <c r="C29" s="60" t="str">
        <f>IF(B22&gt;"",B22,"")</f>
        <v>Stefan Långström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  <c r="AJ29" s="45"/>
      <c r="AK29" s="45"/>
    </row>
    <row r="30" spans="1:37" ht="11.25">
      <c r="A30" s="16" t="s">
        <v>31</v>
      </c>
      <c r="B30" s="83" t="str">
        <f>IF(B20&gt;"",B20,"")</f>
        <v>Esa Miettinen</v>
      </c>
      <c r="C30" s="60" t="str">
        <f>IF(B21&gt;"",B21,"")</f>
        <v>Tomi Penttilä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  <c r="AJ30" s="45"/>
      <c r="AK30" s="45"/>
    </row>
    <row r="31" spans="1:37" ht="12" thickBot="1">
      <c r="A31" s="23" t="s">
        <v>32</v>
      </c>
      <c r="B31" s="97" t="str">
        <f>IF(B22&gt;"",B22,"")</f>
        <v>Stefan Långström</v>
      </c>
      <c r="C31" s="98">
        <f>IF(B23&gt;"",B23,"")</f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  <c r="AJ31" s="45"/>
      <c r="AK31" s="45"/>
    </row>
    <row r="32" spans="35:37" ht="12.75" thickBot="1" thickTop="1">
      <c r="AI32" s="45"/>
      <c r="AJ32" s="45"/>
      <c r="AK32" s="45"/>
    </row>
    <row r="33" spans="1:37" ht="12" thickTop="1">
      <c r="A33" s="38"/>
      <c r="B33" s="39" t="s">
        <v>64</v>
      </c>
      <c r="C33" s="40"/>
      <c r="D33" s="40"/>
      <c r="E33" s="40"/>
      <c r="F33" s="41"/>
      <c r="G33" s="40"/>
      <c r="H33" s="42" t="s">
        <v>0</v>
      </c>
      <c r="I33" s="43"/>
      <c r="J33" s="184" t="s">
        <v>37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  <c r="AJ33" s="45"/>
      <c r="AK33" s="45"/>
    </row>
    <row r="34" spans="1:37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56">
        <v>39102</v>
      </c>
      <c r="K34" s="156"/>
      <c r="L34" s="156"/>
      <c r="M34" s="157"/>
      <c r="N34" s="49" t="s">
        <v>4</v>
      </c>
      <c r="O34" s="50"/>
      <c r="P34" s="50"/>
      <c r="Q34" s="194">
        <v>0.4166666666666667</v>
      </c>
      <c r="R34" s="195"/>
      <c r="S34" s="196"/>
      <c r="AI34" s="45"/>
      <c r="AJ34" s="45"/>
      <c r="AK34" s="45"/>
    </row>
    <row r="35" spans="1:37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  <c r="AJ35" s="45"/>
      <c r="AK35" s="45"/>
    </row>
    <row r="36" spans="1:37" ht="11.25">
      <c r="A36" s="4" t="s">
        <v>7</v>
      </c>
      <c r="B36" s="56" t="s">
        <v>78</v>
      </c>
      <c r="C36" s="57" t="s">
        <v>75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  <c r="AJ36" s="45"/>
      <c r="AK36" s="45"/>
    </row>
    <row r="37" spans="1:37" ht="11.25">
      <c r="A37" s="4" t="s">
        <v>8</v>
      </c>
      <c r="B37" s="56" t="s">
        <v>79</v>
      </c>
      <c r="C37" s="57" t="s">
        <v>80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  <c r="AJ37" s="45"/>
      <c r="AK37" s="45"/>
    </row>
    <row r="38" spans="1:37" ht="11.25">
      <c r="A38" s="4" t="s">
        <v>9</v>
      </c>
      <c r="B38" s="56" t="s">
        <v>81</v>
      </c>
      <c r="C38" s="57" t="s">
        <v>82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  <c r="AJ38" s="45"/>
      <c r="AK38" s="45"/>
    </row>
    <row r="39" spans="1:37" ht="12" thickBot="1">
      <c r="A39" s="8" t="s">
        <v>10</v>
      </c>
      <c r="B39" s="66"/>
      <c r="C39" s="67"/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  <c r="AJ39" s="45"/>
      <c r="AK39" s="45"/>
    </row>
    <row r="40" spans="1:37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  <c r="AJ40" s="45"/>
      <c r="AK40" s="45"/>
    </row>
    <row r="41" spans="1:37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  <c r="AJ41" s="45"/>
      <c r="AK41" s="45"/>
    </row>
    <row r="42" spans="1:37" ht="11.25">
      <c r="A42" s="16" t="s">
        <v>27</v>
      </c>
      <c r="B42" s="83" t="str">
        <f>IF(B36&gt;"",B36,"")</f>
        <v>Ismo Lallo</v>
      </c>
      <c r="C42" s="60" t="str">
        <f>IF(B38&gt;"",B38,"")</f>
        <v>Tero Kallio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  <c r="AJ42" s="45"/>
      <c r="AK42" s="45"/>
    </row>
    <row r="43" spans="1:37" ht="11.25">
      <c r="A43" s="16" t="s">
        <v>28</v>
      </c>
      <c r="B43" s="83" t="str">
        <f>IF(B37&gt;"",B37,"")</f>
        <v>Janne Annunen</v>
      </c>
      <c r="C43" s="60">
        <f>IF(B39&gt;"",B39,"")</f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  <c r="AJ43" s="45"/>
      <c r="AK43" s="45"/>
    </row>
    <row r="44" spans="1:37" ht="12" thickBot="1">
      <c r="A44" s="16" t="s">
        <v>29</v>
      </c>
      <c r="B44" s="95" t="str">
        <f>IF(B36&gt;"",B36,"")</f>
        <v>Ismo Lallo</v>
      </c>
      <c r="C44" s="96">
        <f>IF(B39&gt;"",B39,"")</f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  <c r="AJ44" s="45"/>
      <c r="AK44" s="45"/>
    </row>
    <row r="45" spans="1:37" ht="11.25">
      <c r="A45" s="16" t="s">
        <v>30</v>
      </c>
      <c r="B45" s="83" t="str">
        <f>IF(B37&gt;"",B37,"")</f>
        <v>Janne Annunen</v>
      </c>
      <c r="C45" s="60" t="str">
        <f>IF(B38&gt;"",B38,"")</f>
        <v>Tero Kallio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  <c r="AJ45" s="45"/>
      <c r="AK45" s="45"/>
    </row>
    <row r="46" spans="1:37" ht="11.25">
      <c r="A46" s="16" t="s">
        <v>31</v>
      </c>
      <c r="B46" s="83" t="str">
        <f>IF(B36&gt;"",B36,"")</f>
        <v>Ismo Lallo</v>
      </c>
      <c r="C46" s="60" t="str">
        <f>IF(B37&gt;"",B37,"")</f>
        <v>Janne Annunen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  <c r="AJ46" s="45"/>
      <c r="AK46" s="45"/>
    </row>
    <row r="47" spans="1:37" ht="12" thickBot="1">
      <c r="A47" s="23" t="s">
        <v>32</v>
      </c>
      <c r="B47" s="97" t="str">
        <f>IF(B38&gt;"",B38,"")</f>
        <v>Tero Kallio</v>
      </c>
      <c r="C47" s="98">
        <f>IF(B39&gt;"",B39,"")</f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  <c r="AJ47" s="45"/>
      <c r="AK47" s="45"/>
    </row>
    <row r="48" spans="35:37" ht="12.75" thickBot="1" thickTop="1">
      <c r="AI48" s="45"/>
      <c r="AJ48" s="45"/>
      <c r="AK48" s="45"/>
    </row>
    <row r="49" spans="1:37" ht="12" thickTop="1">
      <c r="A49" s="38"/>
      <c r="B49" s="39" t="s">
        <v>64</v>
      </c>
      <c r="C49" s="40"/>
      <c r="D49" s="40"/>
      <c r="E49" s="40"/>
      <c r="F49" s="41"/>
      <c r="G49" s="40"/>
      <c r="H49" s="42" t="s">
        <v>0</v>
      </c>
      <c r="I49" s="43"/>
      <c r="J49" s="184" t="s">
        <v>37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  <c r="AJ49" s="45"/>
      <c r="AK49" s="45"/>
    </row>
    <row r="50" spans="1:37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0.4166666666666667</v>
      </c>
      <c r="R50" s="195"/>
      <c r="S50" s="196"/>
      <c r="AI50" s="45"/>
      <c r="AJ50" s="45"/>
      <c r="AK50" s="45"/>
    </row>
    <row r="51" spans="1:37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  <c r="AJ51" s="45"/>
      <c r="AK51" s="45"/>
    </row>
    <row r="52" spans="1:37" ht="11.25">
      <c r="A52" s="4" t="s">
        <v>7</v>
      </c>
      <c r="B52" s="56" t="s">
        <v>83</v>
      </c>
      <c r="C52" s="57" t="s">
        <v>34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  <c r="AJ52" s="45"/>
      <c r="AK52" s="45"/>
    </row>
    <row r="53" spans="1:37" ht="11.25">
      <c r="A53" s="4" t="s">
        <v>8</v>
      </c>
      <c r="B53" s="56" t="s">
        <v>84</v>
      </c>
      <c r="C53" s="57" t="s">
        <v>85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  <c r="AJ53" s="45"/>
      <c r="AK53" s="45"/>
    </row>
    <row r="54" spans="1:37" ht="11.25">
      <c r="A54" s="4" t="s">
        <v>9</v>
      </c>
      <c r="B54" s="56" t="s">
        <v>86</v>
      </c>
      <c r="C54" s="57" t="s">
        <v>82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  <c r="AJ54" s="45"/>
      <c r="AK54" s="45"/>
    </row>
    <row r="55" spans="1:37" ht="12" thickBot="1">
      <c r="A55" s="8" t="s">
        <v>10</v>
      </c>
      <c r="B55" s="66" t="s">
        <v>87</v>
      </c>
      <c r="C55" s="67" t="s">
        <v>88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  <c r="AJ55" s="45"/>
      <c r="AK55" s="45"/>
    </row>
    <row r="56" spans="1:37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  <c r="AJ56" s="45"/>
      <c r="AK56" s="45"/>
    </row>
    <row r="57" spans="1:37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  <c r="AJ57" s="45"/>
      <c r="AK57" s="45"/>
    </row>
    <row r="58" spans="1:37" ht="11.25">
      <c r="A58" s="16" t="s">
        <v>27</v>
      </c>
      <c r="B58" s="83" t="str">
        <f>IF(B52&gt;"",B52,"")</f>
        <v>Matti Nyyssönen</v>
      </c>
      <c r="C58" s="60" t="str">
        <f>IF(B54&gt;"",B54,"")</f>
        <v>Juha Suotmaa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  <c r="AJ58" s="45"/>
      <c r="AK58" s="45"/>
    </row>
    <row r="59" spans="1:37" ht="11.25">
      <c r="A59" s="16" t="s">
        <v>28</v>
      </c>
      <c r="B59" s="83" t="str">
        <f>IF(B53&gt;"",B53,"")</f>
        <v>Sami Surakka</v>
      </c>
      <c r="C59" s="60" t="str">
        <f>IF(B55&gt;"",B55,"")</f>
        <v>Henry Heikkerö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  <c r="AJ59" s="45"/>
      <c r="AK59" s="45"/>
    </row>
    <row r="60" spans="1:37" ht="12" thickBot="1">
      <c r="A60" s="16" t="s">
        <v>29</v>
      </c>
      <c r="B60" s="95" t="str">
        <f>IF(B52&gt;"",B52,"")</f>
        <v>Matti Nyyssönen</v>
      </c>
      <c r="C60" s="96" t="str">
        <f>IF(B55&gt;"",B55,"")</f>
        <v>Henry Heikkerö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  <c r="AJ60" s="45"/>
      <c r="AK60" s="45"/>
    </row>
    <row r="61" spans="1:37" ht="11.25">
      <c r="A61" s="16" t="s">
        <v>30</v>
      </c>
      <c r="B61" s="83" t="str">
        <f>IF(B53&gt;"",B53,"")</f>
        <v>Sami Surakka</v>
      </c>
      <c r="C61" s="60" t="str">
        <f>IF(B54&gt;"",B54,"")</f>
        <v>Juha Suotmaa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  <c r="AJ61" s="45"/>
      <c r="AK61" s="45"/>
    </row>
    <row r="62" spans="1:37" ht="11.25">
      <c r="A62" s="16" t="s">
        <v>31</v>
      </c>
      <c r="B62" s="83" t="str">
        <f>IF(B52&gt;"",B52,"")</f>
        <v>Matti Nyyssönen</v>
      </c>
      <c r="C62" s="60" t="str">
        <f>IF(B53&gt;"",B53,"")</f>
        <v>Sami Surakka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  <c r="AJ62" s="45"/>
      <c r="AK62" s="45"/>
    </row>
    <row r="63" spans="1:37" ht="12" thickBot="1">
      <c r="A63" s="23" t="s">
        <v>32</v>
      </c>
      <c r="B63" s="97" t="str">
        <f>IF(B54&gt;"",B54,"")</f>
        <v>Juha Suotmaa</v>
      </c>
      <c r="C63" s="98" t="str">
        <f>IF(B55&gt;"",B55,"")</f>
        <v>Henry Heikkerö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  <c r="AJ63" s="45"/>
      <c r="AK63" s="45"/>
    </row>
    <row r="64" spans="35:37" ht="12.75" thickBot="1" thickTop="1">
      <c r="AI64" s="45"/>
      <c r="AJ64" s="45"/>
      <c r="AK64" s="45"/>
    </row>
    <row r="65" spans="1:37" ht="12" thickTop="1">
      <c r="A65" s="38"/>
      <c r="B65" s="39" t="s">
        <v>64</v>
      </c>
      <c r="C65" s="40"/>
      <c r="D65" s="40"/>
      <c r="E65" s="40"/>
      <c r="F65" s="41"/>
      <c r="G65" s="40"/>
      <c r="H65" s="42" t="s">
        <v>0</v>
      </c>
      <c r="I65" s="43"/>
      <c r="J65" s="184" t="s">
        <v>37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  <c r="AI65" s="45"/>
      <c r="AJ65" s="45"/>
      <c r="AK65" s="45"/>
    </row>
    <row r="66" spans="1:37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56">
        <v>39102</v>
      </c>
      <c r="K66" s="156"/>
      <c r="L66" s="156"/>
      <c r="M66" s="157"/>
      <c r="N66" s="49" t="s">
        <v>4</v>
      </c>
      <c r="O66" s="50"/>
      <c r="P66" s="50"/>
      <c r="Q66" s="194">
        <v>0.4166666666666667</v>
      </c>
      <c r="R66" s="195"/>
      <c r="S66" s="196"/>
      <c r="AI66" s="45"/>
      <c r="AJ66" s="45"/>
      <c r="AK66" s="45"/>
    </row>
    <row r="67" spans="1:37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  <c r="AI67" s="45"/>
      <c r="AJ67" s="45"/>
      <c r="AK67" s="45"/>
    </row>
    <row r="68" spans="1:37" ht="11.25">
      <c r="A68" s="4" t="s">
        <v>7</v>
      </c>
      <c r="B68" s="56" t="s">
        <v>89</v>
      </c>
      <c r="C68" s="57" t="s">
        <v>90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  <c r="AI68" s="45"/>
      <c r="AJ68" s="45"/>
      <c r="AK68" s="45"/>
    </row>
    <row r="69" spans="1:37" ht="11.25">
      <c r="A69" s="4" t="s">
        <v>8</v>
      </c>
      <c r="B69" s="56" t="s">
        <v>91</v>
      </c>
      <c r="C69" s="57" t="s">
        <v>35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  <c r="AI69" s="45"/>
      <c r="AJ69" s="45"/>
      <c r="AK69" s="45"/>
    </row>
    <row r="70" spans="1:37" ht="11.25">
      <c r="A70" s="4" t="s">
        <v>9</v>
      </c>
      <c r="B70" s="56" t="s">
        <v>92</v>
      </c>
      <c r="C70" s="57" t="s">
        <v>80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  <c r="AI70" s="45"/>
      <c r="AJ70" s="45"/>
      <c r="AK70" s="45"/>
    </row>
    <row r="71" spans="1:37" ht="12" thickBot="1">
      <c r="A71" s="8" t="s">
        <v>10</v>
      </c>
      <c r="B71" s="66" t="s">
        <v>93</v>
      </c>
      <c r="C71" s="67" t="s">
        <v>82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  <c r="AI71" s="45"/>
      <c r="AJ71" s="45"/>
      <c r="AK71" s="45"/>
    </row>
    <row r="72" spans="1:37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  <c r="AI72" s="45"/>
      <c r="AJ72" s="45"/>
      <c r="AK72" s="45"/>
    </row>
    <row r="73" spans="1:37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  <c r="AI73" s="45"/>
      <c r="AJ73" s="45"/>
      <c r="AK73" s="45"/>
    </row>
    <row r="74" spans="1:37" ht="11.25">
      <c r="A74" s="16" t="s">
        <v>27</v>
      </c>
      <c r="B74" s="83" t="str">
        <f>IF(B68&gt;"",B68,"")</f>
        <v>Veli-Matti Kuivalainen</v>
      </c>
      <c r="C74" s="60" t="str">
        <f>IF(B70&gt;"",B70,"")</f>
        <v>Kari Pikkarainen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  <c r="AI74" s="45"/>
      <c r="AJ74" s="45"/>
      <c r="AK74" s="45"/>
    </row>
    <row r="75" spans="1:37" ht="11.25">
      <c r="A75" s="16" t="s">
        <v>28</v>
      </c>
      <c r="B75" s="83" t="str">
        <f>IF(B69&gt;"",B69,"")</f>
        <v>Esa Kallio</v>
      </c>
      <c r="C75" s="60" t="str">
        <f>IF(B71&gt;"",B71,"")</f>
        <v>Pekka Karhunen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  <c r="AI75" s="45"/>
      <c r="AJ75" s="45"/>
      <c r="AK75" s="45"/>
    </row>
    <row r="76" spans="1:37" ht="12" thickBot="1">
      <c r="A76" s="16" t="s">
        <v>29</v>
      </c>
      <c r="B76" s="95" t="str">
        <f>IF(B68&gt;"",B68,"")</f>
        <v>Veli-Matti Kuivalainen</v>
      </c>
      <c r="C76" s="96" t="str">
        <f>IF(B71&gt;"",B71,"")</f>
        <v>Pekka Karhunen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  <c r="AJ76" s="45"/>
      <c r="AK76" s="45"/>
    </row>
    <row r="77" spans="1:37" ht="11.25">
      <c r="A77" s="16" t="s">
        <v>30</v>
      </c>
      <c r="B77" s="83" t="str">
        <f>IF(B69&gt;"",B69,"")</f>
        <v>Esa Kallio</v>
      </c>
      <c r="C77" s="60" t="str">
        <f>IF(B70&gt;"",B70,"")</f>
        <v>Kari Pikkarainen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  <c r="AJ77" s="45"/>
      <c r="AK77" s="45"/>
    </row>
    <row r="78" spans="1:37" ht="11.25">
      <c r="A78" s="16" t="s">
        <v>31</v>
      </c>
      <c r="B78" s="83" t="str">
        <f>IF(B68&gt;"",B68,"")</f>
        <v>Veli-Matti Kuivalainen</v>
      </c>
      <c r="C78" s="60" t="str">
        <f>IF(B69&gt;"",B69,"")</f>
        <v>Esa Kallio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  <c r="AJ78" s="45"/>
      <c r="AK78" s="45"/>
    </row>
    <row r="79" spans="1:37" ht="12" thickBot="1">
      <c r="A79" s="23" t="s">
        <v>32</v>
      </c>
      <c r="B79" s="97" t="str">
        <f>IF(B70&gt;"",B70,"")</f>
        <v>Kari Pikkarainen</v>
      </c>
      <c r="C79" s="98" t="str">
        <f>IF(B71&gt;"",B71,"")</f>
        <v>Pekka Karhunen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  <c r="AI79" s="45"/>
      <c r="AJ79" s="45"/>
      <c r="AK79" s="45"/>
    </row>
    <row r="80" spans="35:37" ht="12" thickTop="1">
      <c r="AI80" s="45"/>
      <c r="AJ80" s="45"/>
      <c r="AK80" s="45"/>
    </row>
    <row r="81" spans="35:37" ht="11.25">
      <c r="AI81" s="45"/>
      <c r="AJ81" s="45"/>
      <c r="AK81" s="45"/>
    </row>
  </sheetData>
  <mergeCells count="262">
    <mergeCell ref="J1:M1"/>
    <mergeCell ref="N1:P1"/>
    <mergeCell ref="Q1:S1"/>
    <mergeCell ref="D2:F2"/>
    <mergeCell ref="G2:I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L74:M74"/>
    <mergeCell ref="R70:S70"/>
    <mergeCell ref="R71:S71"/>
    <mergeCell ref="F73:G73"/>
    <mergeCell ref="H73:I73"/>
    <mergeCell ref="J73:K73"/>
    <mergeCell ref="L73:M73"/>
    <mergeCell ref="N73:O73"/>
    <mergeCell ref="P73:Q73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AK17:AN17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H36" sqref="H36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56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0.5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244</v>
      </c>
      <c r="C4" s="57" t="s">
        <v>71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245</v>
      </c>
      <c r="C5" s="57" t="s">
        <v>71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241</v>
      </c>
      <c r="C6" s="57" t="s">
        <v>69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Olavi Kunnas</v>
      </c>
      <c r="C10" s="60" t="str">
        <f>IF(B6&gt;"",B6,"")</f>
        <v>P-E Stenman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Ensio Lumes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Olavi Kunnas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Ensio Lumes</v>
      </c>
      <c r="C13" s="60" t="str">
        <f>IF(B6&gt;"",B6,"")</f>
        <v>P-E Stenman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Olavi Kunnas</v>
      </c>
      <c r="C14" s="60" t="str">
        <f>IF(B5&gt;"",B5,"")</f>
        <v>Ensio Lumes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P-E Stenman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56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0.5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246</v>
      </c>
      <c r="C20" s="57" t="s">
        <v>209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247</v>
      </c>
      <c r="C21" s="57" t="s">
        <v>71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248</v>
      </c>
      <c r="C22" s="57" t="s">
        <v>71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/>
      <c r="C23" s="67"/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Torvald Runberg</v>
      </c>
      <c r="C26" s="60" t="str">
        <f>IF(B22&gt;"",B22,"")</f>
        <v>Usko Puustinen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Oiva Siitonen</v>
      </c>
      <c r="C27" s="60">
        <f>IF(B23&gt;"",B23,"")</f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Torvald Runberg</v>
      </c>
      <c r="C28" s="96">
        <f>IF(B23&gt;"",B23,"")</f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Oiva Siitonen</v>
      </c>
      <c r="C29" s="60" t="str">
        <f>IF(B22&gt;"",B22,"")</f>
        <v>Usko Puustinen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Torvald Runberg</v>
      </c>
      <c r="C30" s="60" t="str">
        <f>IF(B21&gt;"",B21,"")</f>
        <v>Oiva Siitonen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Usko Puustinen</v>
      </c>
      <c r="C31" s="98">
        <f>IF(B23&gt;"",B23,"")</f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" thickTop="1"/>
  </sheetData>
  <mergeCells count="106"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R20:S20"/>
    <mergeCell ref="R21:S21"/>
    <mergeCell ref="D19:E19"/>
    <mergeCell ref="F19:G19"/>
    <mergeCell ref="H19:I19"/>
    <mergeCell ref="J19:K19"/>
    <mergeCell ref="J17:M17"/>
    <mergeCell ref="N17:P17"/>
    <mergeCell ref="Q17:S17"/>
    <mergeCell ref="D18:F18"/>
    <mergeCell ref="G18:I18"/>
    <mergeCell ref="J18:M18"/>
    <mergeCell ref="Q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B1">
      <selection activeCell="Q1" sqref="Q1:S1"/>
    </sheetView>
  </sheetViews>
  <sheetFormatPr defaultColWidth="9.140625" defaultRowHeight="12.75"/>
  <cols>
    <col min="1" max="1" width="7.140625" style="44" customWidth="1"/>
    <col min="2" max="2" width="39.00390625" style="44" customWidth="1"/>
    <col min="3" max="3" width="12.57421875" style="44" customWidth="1"/>
    <col min="4" max="4" width="10.140625" style="44" customWidth="1"/>
    <col min="5" max="5" width="0.9921875" style="44" hidden="1" customWidth="1"/>
    <col min="6" max="6" width="1.1484375" style="44" customWidth="1"/>
    <col min="7" max="7" width="5.421875" style="44" customWidth="1"/>
    <col min="8" max="8" width="6.421875" style="44" customWidth="1"/>
    <col min="9" max="9" width="1.7109375" style="44" hidden="1" customWidth="1"/>
    <col min="10" max="10" width="6.28125" style="44" customWidth="1"/>
    <col min="11" max="11" width="4.140625" style="44" hidden="1" customWidth="1"/>
    <col min="12" max="12" width="6.140625" style="44" customWidth="1"/>
    <col min="13" max="13" width="2.28125" style="44" hidden="1" customWidth="1"/>
    <col min="14" max="14" width="6.421875" style="44" customWidth="1"/>
    <col min="15" max="15" width="5.421875" style="44" customWidth="1"/>
    <col min="16" max="16" width="7.7109375" style="44" customWidth="1"/>
    <col min="17" max="17" width="9.28125" style="44" customWidth="1"/>
    <col min="18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57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0.6666666666666666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249</v>
      </c>
      <c r="C4" s="57" t="s">
        <v>261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250</v>
      </c>
      <c r="C5" s="57" t="s">
        <v>80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251</v>
      </c>
      <c r="C6" s="57" t="s">
        <v>262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 t="s">
        <v>252</v>
      </c>
      <c r="C7" s="67" t="s">
        <v>85</v>
      </c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Ismo Lallo/Matti Nyyssönen</v>
      </c>
      <c r="C10" s="60" t="str">
        <f>IF(B6&gt;"",B6,"")</f>
        <v>juha Suotmaa/Terho Pitkänen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Janne Annunen/Seppo Hiltunen</v>
      </c>
      <c r="C11" s="60" t="str">
        <f>IF(B7&gt;"",B7,"")</f>
        <v>Leo Kivelä/ Julius Muinonen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Ismo Lallo/Matti Nyyssönen</v>
      </c>
      <c r="C12" s="96" t="str">
        <f>IF(B7&gt;"",B7,"")</f>
        <v>Leo Kivelä/ Julius Muinonen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Janne Annunen/Seppo Hiltunen</v>
      </c>
      <c r="C13" s="60" t="str">
        <f>IF(B6&gt;"",B6,"")</f>
        <v>juha Suotmaa/Terho Pitkänen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Ismo Lallo/Matti Nyyssönen</v>
      </c>
      <c r="C14" s="60" t="str">
        <f>IF(B5&gt;"",B5,"")</f>
        <v>Janne Annunen/Seppo Hiltunen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juha Suotmaa/Terho Pitkänen</v>
      </c>
      <c r="C15" s="98" t="str">
        <f>IF(B7&gt;"",B7,"")</f>
        <v>Leo Kivelä/ Julius Muinonen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57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0.6666666666666666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253</v>
      </c>
      <c r="C20" s="57" t="s">
        <v>263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254</v>
      </c>
      <c r="C21" s="57" t="s">
        <v>264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255</v>
      </c>
      <c r="C22" s="57" t="s">
        <v>80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256</v>
      </c>
      <c r="C23" s="67" t="s">
        <v>77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Esa Kallio/Mika Tuomola</v>
      </c>
      <c r="C26" s="60" t="str">
        <f>IF(B22&gt;"",B22,"")</f>
        <v>Esa Kettunen/Kari Pikkarainen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Tomi Penttilä/Sami Surakka</v>
      </c>
      <c r="C27" s="60" t="str">
        <f>IF(B23&gt;"",B23,"")</f>
        <v>Jan Forsman/Stefan Långström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Esa Kallio/Mika Tuomola</v>
      </c>
      <c r="C28" s="96" t="str">
        <f>IF(B23&gt;"",B23,"")</f>
        <v>Jan Forsman/Stefan Långström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Tomi Penttilä/Sami Surakka</v>
      </c>
      <c r="C29" s="60" t="str">
        <f>IF(B22&gt;"",B22,"")</f>
        <v>Esa Kettunen/Kari Pikkarainen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Esa Kallio/Mika Tuomola</v>
      </c>
      <c r="C30" s="60" t="str">
        <f>IF(B21&gt;"",B21,"")</f>
        <v>Tomi Penttilä/Sami Surakka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Esa Kettunen/Kari Pikkarainen</v>
      </c>
      <c r="C31" s="98" t="str">
        <f>IF(B23&gt;"",B23,"")</f>
        <v>Jan Forsman/Stefan Långström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57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0.6666666666666666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257</v>
      </c>
      <c r="C36" s="57" t="s">
        <v>90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258</v>
      </c>
      <c r="C37" s="57" t="s">
        <v>73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259</v>
      </c>
      <c r="C38" s="57" t="s">
        <v>82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 t="s">
        <v>260</v>
      </c>
      <c r="C39" s="67" t="s">
        <v>71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V-M. Kuivalainen/V-M. Korpela</v>
      </c>
      <c r="C42" s="60" t="str">
        <f>IF(B38&gt;"",B38,"")</f>
        <v>Tero Kallio/Pekka Karhunen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Esa Miettinen/pertti Hella</v>
      </c>
      <c r="C43" s="60" t="str">
        <f>IF(B39&gt;"",B39,"")</f>
        <v>Kyösti Kurunmäki/Risto Kurunmäki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V-M. Kuivalainen/V-M. Korpela</v>
      </c>
      <c r="C44" s="96" t="str">
        <f>IF(B39&gt;"",B39,"")</f>
        <v>Kyösti Kurunmäki/Risto Kurunmäki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Esa Miettinen/pertti Hella</v>
      </c>
      <c r="C45" s="60" t="str">
        <f>IF(B38&gt;"",B38,"")</f>
        <v>Tero Kallio/Pekka Karhunen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V-M. Kuivalainen/V-M. Korpela</v>
      </c>
      <c r="C46" s="60" t="str">
        <f>IF(B37&gt;"",B37,"")</f>
        <v>Esa Miettinen/pertti Hella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Tero Kallio/Pekka Karhunen</v>
      </c>
      <c r="C47" s="98" t="str">
        <f>IF(B39&gt;"",B39,"")</f>
        <v>Kyösti Kurunmäki/Risto Kurunmäki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" thickTop="1"/>
  </sheetData>
  <mergeCells count="159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9"/>
  <sheetViews>
    <sheetView workbookViewId="0" topLeftCell="A1">
      <selection activeCell="Q1" sqref="Q1:S1"/>
    </sheetView>
  </sheetViews>
  <sheetFormatPr defaultColWidth="9.140625" defaultRowHeight="12.75"/>
  <cols>
    <col min="1" max="1" width="7.140625" style="44" customWidth="1"/>
    <col min="2" max="2" width="31.8515625" style="44" customWidth="1"/>
    <col min="3" max="3" width="13.00390625" style="44" customWidth="1"/>
    <col min="4" max="4" width="10.00390625" style="44" customWidth="1"/>
    <col min="5" max="5" width="2.7109375" style="44" customWidth="1"/>
    <col min="6" max="6" width="1.7109375" style="44" customWidth="1"/>
    <col min="7" max="7" width="5.421875" style="44" customWidth="1"/>
    <col min="8" max="8" width="6.421875" style="44" customWidth="1"/>
    <col min="9" max="9" width="1.7109375" style="44" hidden="1" customWidth="1"/>
    <col min="10" max="10" width="6.28125" style="44" customWidth="1"/>
    <col min="11" max="11" width="4.140625" style="44" hidden="1" customWidth="1"/>
    <col min="12" max="12" width="6.140625" style="44" customWidth="1"/>
    <col min="13" max="13" width="2.28125" style="44" hidden="1" customWidth="1"/>
    <col min="14" max="14" width="7.421875" style="44" customWidth="1"/>
    <col min="15" max="15" width="0.42578125" style="44" customWidth="1"/>
    <col min="16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60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0.75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249</v>
      </c>
      <c r="C4" s="57" t="s">
        <v>261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265</v>
      </c>
      <c r="C5" s="57" t="s">
        <v>85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266</v>
      </c>
      <c r="C6" s="57" t="s">
        <v>282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Ismo Lallo/Matti Nyyssönen</v>
      </c>
      <c r="C10" s="60" t="str">
        <f>IF(B6&gt;"",B6,"")</f>
        <v>Tauno Kara/Arto Puranen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Kari Partanen/Jukka Kansonen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Ismo Lallo/Matti Nyyssönen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Kari Partanen/Jukka Kansonen</v>
      </c>
      <c r="C13" s="60" t="str">
        <f>IF(B6&gt;"",B6,"")</f>
        <v>Tauno Kara/Arto Puranen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Ismo Lallo/Matti Nyyssönen</v>
      </c>
      <c r="C14" s="60" t="str">
        <f>IF(B5&gt;"",B5,"")</f>
        <v>Kari Partanen/Jukka Kansonen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Tauno Kara/Arto Puranen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60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0.75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267</v>
      </c>
      <c r="C20" s="57" t="s">
        <v>90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255</v>
      </c>
      <c r="C21" s="57" t="s">
        <v>80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268</v>
      </c>
      <c r="C22" s="57" t="s">
        <v>100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/>
      <c r="C23" s="67"/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V-M. Korpela/V-M. Kuivalainen</v>
      </c>
      <c r="C26" s="60" t="str">
        <f>IF(B22&gt;"",B22,"")</f>
        <v>Harri Korpelainen/Risto Peiponen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Esa Kettunen/Kari Pikkarainen</v>
      </c>
      <c r="C27" s="60">
        <f>IF(B23&gt;"",B23,"")</f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V-M. Korpela/V-M. Kuivalainen</v>
      </c>
      <c r="C28" s="96">
        <f>IF(B23&gt;"",B23,"")</f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Esa Kettunen/Kari Pikkarainen</v>
      </c>
      <c r="C29" s="60" t="str">
        <f>IF(B22&gt;"",B22,"")</f>
        <v>Harri Korpelainen/Risto Peiponen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V-M. Korpela/V-M. Kuivalainen</v>
      </c>
      <c r="C30" s="60" t="str">
        <f>IF(B21&gt;"",B21,"")</f>
        <v>Esa Kettunen/Kari Pikkarainen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Harri Korpelainen/Risto Peiponen</v>
      </c>
      <c r="C31" s="98">
        <f>IF(B23&gt;"",B23,"")</f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60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0.75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269</v>
      </c>
      <c r="C36" s="57" t="s">
        <v>281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270</v>
      </c>
      <c r="C37" s="57" t="s">
        <v>94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271</v>
      </c>
      <c r="C38" s="57" t="s">
        <v>85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/>
      <c r="C39" s="67"/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Martti Autio/Matti Lappalainen</v>
      </c>
      <c r="C42" s="60" t="str">
        <f>IF(B38&gt;"",B38,"")</f>
        <v>Leo Kivelä/Julius Muinonen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Markku Manner/Markku Ruotsalainen</v>
      </c>
      <c r="C43" s="60">
        <f>IF(B39&gt;"",B39,"")</f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Martti Autio/Matti Lappalainen</v>
      </c>
      <c r="C44" s="96">
        <f>IF(B39&gt;"",B39,"")</f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Markku Manner/Markku Ruotsalainen</v>
      </c>
      <c r="C45" s="60" t="str">
        <f>IF(B38&gt;"",B38,"")</f>
        <v>Leo Kivelä/Julius Muinonen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Martti Autio/Matti Lappalainen</v>
      </c>
      <c r="C46" s="60" t="str">
        <f>IF(B37&gt;"",B37,"")</f>
        <v>Markku Manner/Markku Ruotsalainen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Leo Kivelä/Julius Muinonen</v>
      </c>
      <c r="C47" s="98">
        <f>IF(B39&gt;"",B39,"")</f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.75" thickBot="1" thickTop="1"/>
    <row r="49" spans="1:19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60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</row>
    <row r="50" spans="1:19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0.75</v>
      </c>
      <c r="R50" s="195"/>
      <c r="S50" s="196"/>
    </row>
    <row r="51" spans="1:23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</row>
    <row r="52" spans="1:23" ht="11.25">
      <c r="A52" s="4" t="s">
        <v>7</v>
      </c>
      <c r="B52" s="56" t="s">
        <v>272</v>
      </c>
      <c r="C52" s="57" t="s">
        <v>112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</row>
    <row r="53" spans="1:23" ht="11.25">
      <c r="A53" s="4" t="s">
        <v>8</v>
      </c>
      <c r="B53" s="56" t="s">
        <v>273</v>
      </c>
      <c r="C53" s="57" t="s">
        <v>94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</row>
    <row r="54" spans="1:23" ht="11.25">
      <c r="A54" s="4" t="s">
        <v>9</v>
      </c>
      <c r="B54" s="56" t="s">
        <v>274</v>
      </c>
      <c r="C54" s="57" t="s">
        <v>280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</row>
    <row r="55" spans="1:23" ht="12" thickBot="1">
      <c r="A55" s="8" t="s">
        <v>10</v>
      </c>
      <c r="B55" s="66" t="s">
        <v>275</v>
      </c>
      <c r="C55" s="67" t="s">
        <v>82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</row>
    <row r="56" spans="1:24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</row>
    <row r="57" spans="1:23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</row>
    <row r="58" spans="1:34" ht="11.25">
      <c r="A58" s="16" t="s">
        <v>27</v>
      </c>
      <c r="B58" s="83" t="str">
        <f>IF(B52&gt;"",B52,"")</f>
        <v>Yan Zhuo Ping/Xisheng Cuong</v>
      </c>
      <c r="C58" s="60" t="str">
        <f>IF(B54&gt;"",B54,"")</f>
        <v>Jarmo Patja/Kai Rantala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</row>
    <row r="59" spans="1:34" ht="11.25">
      <c r="A59" s="16" t="s">
        <v>28</v>
      </c>
      <c r="B59" s="83" t="str">
        <f>IF(B53&gt;"",B53,"")</f>
        <v>Juha Karjola/Heikki Järvinen</v>
      </c>
      <c r="C59" s="60" t="str">
        <f>IF(B55&gt;"",B55,"")</f>
        <v>Tero Kallio/Juha Suotmaa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</row>
    <row r="60" spans="1:34" ht="12" thickBot="1">
      <c r="A60" s="16" t="s">
        <v>29</v>
      </c>
      <c r="B60" s="95" t="str">
        <f>IF(B52&gt;"",B52,"")</f>
        <v>Yan Zhuo Ping/Xisheng Cuong</v>
      </c>
      <c r="C60" s="96" t="str">
        <f>IF(B55&gt;"",B55,"")</f>
        <v>Tero Kallio/Juha Suotmaa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</row>
    <row r="61" spans="1:34" ht="11.25">
      <c r="A61" s="16" t="s">
        <v>30</v>
      </c>
      <c r="B61" s="83" t="str">
        <f>IF(B53&gt;"",B53,"")</f>
        <v>Juha Karjola/Heikki Järvinen</v>
      </c>
      <c r="C61" s="60" t="str">
        <f>IF(B54&gt;"",B54,"")</f>
        <v>Jarmo Patja/Kai Rantala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</row>
    <row r="62" spans="1:34" ht="11.25">
      <c r="A62" s="16" t="s">
        <v>31</v>
      </c>
      <c r="B62" s="83" t="str">
        <f>IF(B52&gt;"",B52,"")</f>
        <v>Yan Zhuo Ping/Xisheng Cuong</v>
      </c>
      <c r="C62" s="60" t="str">
        <f>IF(B53&gt;"",B53,"")</f>
        <v>Juha Karjola/Heikki Järvinen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</row>
    <row r="63" spans="1:34" ht="12" thickBot="1">
      <c r="A63" s="23" t="s">
        <v>32</v>
      </c>
      <c r="B63" s="97" t="str">
        <f>IF(B54&gt;"",B54,"")</f>
        <v>Jarmo Patja/Kai Rantala</v>
      </c>
      <c r="C63" s="98" t="str">
        <f>IF(B55&gt;"",B55,"")</f>
        <v>Tero Kallio/Juha Suotmaa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</row>
    <row r="64" ht="12.75" thickBot="1" thickTop="1"/>
    <row r="65" spans="1:19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60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</row>
    <row r="66" spans="1:19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0.75</v>
      </c>
      <c r="R66" s="195"/>
      <c r="S66" s="196"/>
    </row>
    <row r="67" spans="1:23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</row>
    <row r="68" spans="1:23" ht="11.25">
      <c r="A68" s="4" t="s">
        <v>7</v>
      </c>
      <c r="B68" s="56" t="s">
        <v>250</v>
      </c>
      <c r="C68" s="57" t="s">
        <v>80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</row>
    <row r="69" spans="1:23" ht="11.25">
      <c r="A69" s="4" t="s">
        <v>8</v>
      </c>
      <c r="B69" s="56" t="s">
        <v>276</v>
      </c>
      <c r="C69" s="57" t="s">
        <v>279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</row>
    <row r="70" spans="1:23" ht="11.25">
      <c r="A70" s="4" t="s">
        <v>9</v>
      </c>
      <c r="B70" s="56" t="s">
        <v>277</v>
      </c>
      <c r="C70" s="57" t="s">
        <v>104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</row>
    <row r="71" spans="1:23" ht="12" thickBot="1">
      <c r="A71" s="8" t="s">
        <v>10</v>
      </c>
      <c r="B71" s="66" t="s">
        <v>278</v>
      </c>
      <c r="C71" s="67" t="s">
        <v>164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</row>
    <row r="72" spans="1:24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</row>
    <row r="73" spans="1:23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</row>
    <row r="74" spans="1:34" ht="11.25">
      <c r="A74" s="16" t="s">
        <v>27</v>
      </c>
      <c r="B74" s="83" t="str">
        <f>IF(B68&gt;"",B68,"")</f>
        <v>Janne Annunen/Seppo Hiltunen</v>
      </c>
      <c r="C74" s="60" t="str">
        <f>IF(B70&gt;"",B70,"")</f>
        <v>Arno Heinänen/Roger Söderberg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</row>
    <row r="75" spans="1:34" ht="11.25">
      <c r="A75" s="16" t="s">
        <v>28</v>
      </c>
      <c r="B75" s="83" t="str">
        <f>IF(B69&gt;"",B69,"")</f>
        <v>Jukka Heino/Antti Kirveskari</v>
      </c>
      <c r="C75" s="60" t="str">
        <f>IF(B71&gt;"",B71,"")</f>
        <v>J.Lempiäinen/T.Stenholm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</row>
    <row r="76" spans="1:34" ht="12" thickBot="1">
      <c r="A76" s="16" t="s">
        <v>29</v>
      </c>
      <c r="B76" s="95" t="str">
        <f>IF(B68&gt;"",B68,"")</f>
        <v>Janne Annunen/Seppo Hiltunen</v>
      </c>
      <c r="C76" s="96" t="str">
        <f>IF(B71&gt;"",B71,"")</f>
        <v>J.Lempiäinen/T.Stenholm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</row>
    <row r="77" spans="1:34" ht="11.25">
      <c r="A77" s="16" t="s">
        <v>30</v>
      </c>
      <c r="B77" s="83" t="str">
        <f>IF(B69&gt;"",B69,"")</f>
        <v>Jukka Heino/Antti Kirveskari</v>
      </c>
      <c r="C77" s="60" t="str">
        <f>IF(B70&gt;"",B70,"")</f>
        <v>Arno Heinänen/Roger Söderberg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</row>
    <row r="78" spans="1:34" ht="11.25">
      <c r="A78" s="16" t="s">
        <v>31</v>
      </c>
      <c r="B78" s="83" t="str">
        <f>IF(B68&gt;"",B68,"")</f>
        <v>Janne Annunen/Seppo Hiltunen</v>
      </c>
      <c r="C78" s="60" t="str">
        <f>IF(B69&gt;"",B69,"")</f>
        <v>Jukka Heino/Antti Kirveskari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</row>
    <row r="79" spans="1:34" ht="12" thickBot="1">
      <c r="A79" s="23" t="s">
        <v>32</v>
      </c>
      <c r="B79" s="97" t="str">
        <f>IF(B70&gt;"",B70,"")</f>
        <v>Arno Heinänen/Roger Söderberg</v>
      </c>
      <c r="C79" s="98" t="str">
        <f>IF(B71&gt;"",B71,"")</f>
        <v>J.Lempiäinen/T.Stenholm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</row>
    <row r="80" ht="12" thickTop="1"/>
  </sheetData>
  <mergeCells count="265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99"/>
  <sheetViews>
    <sheetView tabSelected="1" workbookViewId="0" topLeftCell="A1">
      <selection activeCell="Q1" sqref="Q1:S1"/>
    </sheetView>
  </sheetViews>
  <sheetFormatPr defaultColWidth="9.140625" defaultRowHeight="12.75"/>
  <cols>
    <col min="1" max="1" width="7.140625" style="44" customWidth="1"/>
    <col min="2" max="2" width="30.57421875" style="44" customWidth="1"/>
    <col min="3" max="3" width="11.140625" style="44" customWidth="1"/>
    <col min="4" max="4" width="12.140625" style="44" customWidth="1"/>
    <col min="5" max="5" width="2.8515625" style="44" customWidth="1"/>
    <col min="6" max="6" width="1.28515625" style="44" customWidth="1"/>
    <col min="7" max="7" width="5.421875" style="44" customWidth="1"/>
    <col min="8" max="8" width="6.421875" style="44" customWidth="1"/>
    <col min="9" max="9" width="1.7109375" style="44" hidden="1" customWidth="1"/>
    <col min="10" max="10" width="6.28125" style="44" customWidth="1"/>
    <col min="11" max="11" width="4.140625" style="44" hidden="1" customWidth="1"/>
    <col min="12" max="12" width="6.140625" style="44" customWidth="1"/>
    <col min="13" max="13" width="2.28125" style="44" hidden="1" customWidth="1"/>
    <col min="14" max="14" width="7.421875" style="44" customWidth="1"/>
    <col min="15" max="15" width="0.42578125" style="44" customWidth="1"/>
    <col min="16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283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0.6666666666666666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284</v>
      </c>
      <c r="C4" s="57" t="s">
        <v>75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285</v>
      </c>
      <c r="C5" s="57" t="s">
        <v>85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286</v>
      </c>
      <c r="C6" s="57" t="s">
        <v>162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Hannu Kajander/Pekka Tattari</v>
      </c>
      <c r="C10" s="60" t="str">
        <f>IF(B6&gt;"",B6,"")</f>
        <v>Jyri Nyberg/Keijo Winte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Jarmo Siekkinen/Eero Nordling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Hannu Kajander/Pekka Tattari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Jarmo Siekkinen/Eero Nordling</v>
      </c>
      <c r="C13" s="60" t="str">
        <f>IF(B6&gt;"",B6,"")</f>
        <v>Jyri Nyberg/Keijo Winte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Hannu Kajander/Pekka Tattari</v>
      </c>
      <c r="C14" s="60" t="str">
        <f>IF(B5&gt;"",B5,"")</f>
        <v>Jarmo Siekkinen/Eero Nordling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Jyri Nyberg/Keijo Winte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283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0.6666666666666666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287</v>
      </c>
      <c r="C20" s="57" t="s">
        <v>71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288</v>
      </c>
      <c r="C21" s="57" t="s">
        <v>69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289</v>
      </c>
      <c r="C22" s="57" t="s">
        <v>77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290</v>
      </c>
      <c r="C23" s="67" t="s">
        <v>119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Risto Koskinen/Håkan Nyberg</v>
      </c>
      <c r="C26" s="60" t="str">
        <f>IF(B22&gt;"",B22,"")</f>
        <v>Johan Holmen/Pentti Simola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Ove Stenfors/Hannu Räsänen</v>
      </c>
      <c r="C27" s="60" t="str">
        <f>IF(B23&gt;"",B23,"")</f>
        <v>Thomas Hallbäck/Robert Ådahl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Risto Koskinen/Håkan Nyberg</v>
      </c>
      <c r="C28" s="96" t="str">
        <f>IF(B23&gt;"",B23,"")</f>
        <v>Thomas Hallbäck/Robert Ådahl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Ove Stenfors/Hannu Räsänen</v>
      </c>
      <c r="C29" s="60" t="str">
        <f>IF(B22&gt;"",B22,"")</f>
        <v>Johan Holmen/Pentti Simola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Risto Koskinen/Håkan Nyberg</v>
      </c>
      <c r="C30" s="60" t="str">
        <f>IF(B21&gt;"",B21,"")</f>
        <v>Ove Stenfors/Hannu Räsänen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Johan Holmen/Pentti Simola</v>
      </c>
      <c r="C31" s="98" t="str">
        <f>IF(B23&gt;"",B23,"")</f>
        <v>Thomas Hallbäck/Robert Ådahl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283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0.6666666666666666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291</v>
      </c>
      <c r="C36" s="57" t="s">
        <v>90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292</v>
      </c>
      <c r="C37" s="57" t="s">
        <v>94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293</v>
      </c>
      <c r="C38" s="57" t="s">
        <v>165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 t="s">
        <v>294</v>
      </c>
      <c r="C39" s="67" t="s">
        <v>164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Kari Lehtonen/Kai Rantala</v>
      </c>
      <c r="C42" s="60" t="str">
        <f>IF(B38&gt;"",B38,"")</f>
        <v>Veikko Juntunen/Pentti Naulapää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Heikki Järvinen/Markku Ruotsalainen</v>
      </c>
      <c r="C43" s="60" t="str">
        <f>IF(B39&gt;"",B39,"")</f>
        <v>P.Anislahti/K.Silventoinen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Kari Lehtonen/Kai Rantala</v>
      </c>
      <c r="C44" s="96" t="str">
        <f>IF(B39&gt;"",B39,"")</f>
        <v>P.Anislahti/K.Silventoinen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Heikki Järvinen/Markku Ruotsalainen</v>
      </c>
      <c r="C45" s="60" t="str">
        <f>IF(B38&gt;"",B38,"")</f>
        <v>Veikko Juntunen/Pentti Naulapää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Kari Lehtonen/Kai Rantala</v>
      </c>
      <c r="C46" s="60" t="str">
        <f>IF(B37&gt;"",B37,"")</f>
        <v>Heikki Järvinen/Markku Ruotsalainen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Veikko Juntunen/Pentti Naulapää</v>
      </c>
      <c r="C47" s="98" t="str">
        <f>IF(B39&gt;"",B39,"")</f>
        <v>P.Anislahti/K.Silventoinen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.75" thickBot="1" thickTop="1"/>
    <row r="49" spans="1:19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283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</row>
    <row r="50" spans="1:19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0.6666666666666666</v>
      </c>
      <c r="R50" s="195"/>
      <c r="S50" s="196"/>
    </row>
    <row r="51" spans="1:23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</row>
    <row r="52" spans="1:23" ht="11.25">
      <c r="A52" s="4" t="s">
        <v>7</v>
      </c>
      <c r="B52" s="56" t="s">
        <v>305</v>
      </c>
      <c r="C52" s="57" t="s">
        <v>112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</row>
    <row r="53" spans="1:23" ht="11.25">
      <c r="A53" s="4" t="s">
        <v>8</v>
      </c>
      <c r="B53" s="56" t="s">
        <v>295</v>
      </c>
      <c r="C53" s="57" t="s">
        <v>306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</row>
    <row r="54" spans="1:23" ht="11.25">
      <c r="A54" s="4" t="s">
        <v>9</v>
      </c>
      <c r="B54" s="56" t="s">
        <v>296</v>
      </c>
      <c r="C54" s="57" t="s">
        <v>80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</row>
    <row r="55" spans="1:23" ht="12" thickBot="1">
      <c r="A55" s="8" t="s">
        <v>10</v>
      </c>
      <c r="B55" s="66" t="s">
        <v>297</v>
      </c>
      <c r="C55" s="67" t="s">
        <v>100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</row>
    <row r="56" spans="1:24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</row>
    <row r="57" spans="1:23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</row>
    <row r="58" spans="1:34" ht="11.25">
      <c r="A58" s="16" t="s">
        <v>27</v>
      </c>
      <c r="B58" s="83" t="str">
        <f>IF(B52&gt;"",B52,"")</f>
        <v>Vesa Bäckman/Yan Ping</v>
      </c>
      <c r="C58" s="60" t="str">
        <f>IF(B54&gt;"",B54,"")</f>
        <v>Kullervo Haapalainen/Eino Määttä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</row>
    <row r="59" spans="1:34" ht="11.25">
      <c r="A59" s="16" t="s">
        <v>28</v>
      </c>
      <c r="B59" s="83" t="str">
        <f>IF(B53&gt;"",B53,"")</f>
        <v>Jarmo Patja/Risto Pitkänen</v>
      </c>
      <c r="C59" s="60" t="str">
        <f>IF(B55&gt;"",B55,"")</f>
        <v>Jarmo Itkonen/Risto Peiponen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</row>
    <row r="60" spans="1:34" ht="12" thickBot="1">
      <c r="A60" s="16" t="s">
        <v>29</v>
      </c>
      <c r="B60" s="95" t="str">
        <f>IF(B52&gt;"",B52,"")</f>
        <v>Vesa Bäckman/Yan Ping</v>
      </c>
      <c r="C60" s="96" t="str">
        <f>IF(B55&gt;"",B55,"")</f>
        <v>Jarmo Itkonen/Risto Peiponen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</row>
    <row r="61" spans="1:34" ht="11.25">
      <c r="A61" s="16" t="s">
        <v>30</v>
      </c>
      <c r="B61" s="83" t="str">
        <f>IF(B53&gt;"",B53,"")</f>
        <v>Jarmo Patja/Risto Pitkänen</v>
      </c>
      <c r="C61" s="60" t="str">
        <f>IF(B54&gt;"",B54,"")</f>
        <v>Kullervo Haapalainen/Eino Määttä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</row>
    <row r="62" spans="1:34" ht="11.25">
      <c r="A62" s="16" t="s">
        <v>31</v>
      </c>
      <c r="B62" s="83" t="str">
        <f>IF(B52&gt;"",B52,"")</f>
        <v>Vesa Bäckman/Yan Ping</v>
      </c>
      <c r="C62" s="60" t="str">
        <f>IF(B53&gt;"",B53,"")</f>
        <v>Jarmo Patja/Risto Pitkänen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</row>
    <row r="63" spans="1:34" ht="12" thickBot="1">
      <c r="A63" s="23" t="s">
        <v>32</v>
      </c>
      <c r="B63" s="97" t="str">
        <f>IF(B54&gt;"",B54,"")</f>
        <v>Kullervo Haapalainen/Eino Määttä</v>
      </c>
      <c r="C63" s="98" t="str">
        <f>IF(B55&gt;"",B55,"")</f>
        <v>Jarmo Itkonen/Risto Peiponen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</row>
    <row r="64" ht="12.75" thickBot="1" thickTop="1"/>
    <row r="65" spans="1:19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283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</row>
    <row r="66" spans="1:19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0.6666666666666666</v>
      </c>
      <c r="R66" s="195"/>
      <c r="S66" s="196"/>
    </row>
    <row r="67" spans="1:23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</row>
    <row r="68" spans="1:23" ht="11.25">
      <c r="A68" s="4" t="s">
        <v>7</v>
      </c>
      <c r="B68" s="56" t="s">
        <v>298</v>
      </c>
      <c r="C68" s="57" t="s">
        <v>307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</row>
    <row r="69" spans="1:23" ht="11.25">
      <c r="A69" s="4" t="s">
        <v>8</v>
      </c>
      <c r="B69" s="56" t="s">
        <v>299</v>
      </c>
      <c r="C69" s="57" t="s">
        <v>85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</row>
    <row r="70" spans="1:23" ht="11.25">
      <c r="A70" s="4" t="s">
        <v>9</v>
      </c>
      <c r="B70" s="56" t="s">
        <v>300</v>
      </c>
      <c r="C70" s="57" t="s">
        <v>162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</row>
    <row r="71" spans="1:23" ht="12" thickBot="1">
      <c r="A71" s="8" t="s">
        <v>10</v>
      </c>
      <c r="B71" s="66" t="s">
        <v>301</v>
      </c>
      <c r="C71" s="67" t="s">
        <v>107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</row>
    <row r="72" spans="1:24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</row>
    <row r="73" spans="1:23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</row>
    <row r="74" spans="1:34" ht="11.25">
      <c r="A74" s="16" t="s">
        <v>27</v>
      </c>
      <c r="B74" s="83" t="str">
        <f>IF(B68&gt;"",B68,"")</f>
        <v>Arno Heinänen/Kaj Blomfelt</v>
      </c>
      <c r="C74" s="60" t="str">
        <f>IF(B70&gt;"",B70,"")</f>
        <v>Mauri ja Markku Nykänen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</row>
    <row r="75" spans="1:34" ht="11.25">
      <c r="A75" s="16" t="s">
        <v>28</v>
      </c>
      <c r="B75" s="83" t="str">
        <f>IF(B69&gt;"",B69,"")</f>
        <v>Jukka Kansonen/Kari Partanen</v>
      </c>
      <c r="C75" s="60" t="str">
        <f>IF(B71&gt;"",B71,"")</f>
        <v>Seppo Utriainen/Raimo Niittylä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</row>
    <row r="76" spans="1:34" ht="12" thickBot="1">
      <c r="A76" s="16" t="s">
        <v>29</v>
      </c>
      <c r="B76" s="95" t="str">
        <f>IF(B68&gt;"",B68,"")</f>
        <v>Arno Heinänen/Kaj Blomfelt</v>
      </c>
      <c r="C76" s="96" t="str">
        <f>IF(B71&gt;"",B71,"")</f>
        <v>Seppo Utriainen/Raimo Niittylä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</row>
    <row r="77" spans="1:34" ht="11.25">
      <c r="A77" s="16" t="s">
        <v>30</v>
      </c>
      <c r="B77" s="83" t="str">
        <f>IF(B69&gt;"",B69,"")</f>
        <v>Jukka Kansonen/Kari Partanen</v>
      </c>
      <c r="C77" s="60" t="str">
        <f>IF(B70&gt;"",B70,"")</f>
        <v>Mauri ja Markku Nykänen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</row>
    <row r="78" spans="1:34" ht="11.25">
      <c r="A78" s="16" t="s">
        <v>31</v>
      </c>
      <c r="B78" s="83" t="str">
        <f>IF(B68&gt;"",B68,"")</f>
        <v>Arno Heinänen/Kaj Blomfelt</v>
      </c>
      <c r="C78" s="60" t="str">
        <f>IF(B69&gt;"",B69,"")</f>
        <v>Jukka Kansonen/Kari Partanen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</row>
    <row r="79" spans="1:34" ht="12" thickBot="1">
      <c r="A79" s="23" t="s">
        <v>32</v>
      </c>
      <c r="B79" s="97" t="str">
        <f>IF(B70&gt;"",B70,"")</f>
        <v>Mauri ja Markku Nykänen</v>
      </c>
      <c r="C79" s="98" t="str">
        <f>IF(B71&gt;"",B71,"")</f>
        <v>Seppo Utriainen/Raimo Niittylä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</row>
    <row r="80" ht="12.75" thickBot="1" thickTop="1"/>
    <row r="81" spans="1:19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283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</row>
    <row r="82" spans="1:19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61">
        <v>39102</v>
      </c>
      <c r="K82" s="161"/>
      <c r="L82" s="161"/>
      <c r="M82" s="162"/>
      <c r="N82" s="49" t="s">
        <v>4</v>
      </c>
      <c r="O82" s="50"/>
      <c r="P82" s="50"/>
      <c r="Q82" s="194">
        <v>0.6666666666666666</v>
      </c>
      <c r="R82" s="195"/>
      <c r="S82" s="196"/>
    </row>
    <row r="83" spans="1:23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</row>
    <row r="84" spans="1:23" ht="11.25">
      <c r="A84" s="4" t="s">
        <v>7</v>
      </c>
      <c r="B84" s="56" t="s">
        <v>302</v>
      </c>
      <c r="C84" s="57" t="s">
        <v>308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</row>
    <row r="85" spans="1:23" ht="11.25">
      <c r="A85" s="4" t="s">
        <v>8</v>
      </c>
      <c r="B85" s="56" t="s">
        <v>269</v>
      </c>
      <c r="C85" s="57" t="s">
        <v>309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</row>
    <row r="86" spans="1:23" ht="11.25">
      <c r="A86" s="4" t="s">
        <v>9</v>
      </c>
      <c r="B86" s="56" t="s">
        <v>303</v>
      </c>
      <c r="C86" s="57" t="s">
        <v>310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</row>
    <row r="87" spans="1:23" ht="12" thickBot="1">
      <c r="A87" s="8" t="s">
        <v>10</v>
      </c>
      <c r="B87" s="66" t="s">
        <v>304</v>
      </c>
      <c r="C87" s="67" t="s">
        <v>163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</row>
    <row r="88" spans="1:24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</row>
    <row r="89" spans="1:23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</row>
    <row r="90" spans="1:34" ht="11.25">
      <c r="A90" s="16" t="s">
        <v>27</v>
      </c>
      <c r="B90" s="83" t="str">
        <f>IF(B84&gt;"",B84,"")</f>
        <v>Tauno Kara/Seppo Reiman</v>
      </c>
      <c r="C90" s="60" t="str">
        <f>IF(B86&gt;"",B86,"")</f>
        <v>Lauri Miettinen/ Teuvo Nisula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</row>
    <row r="91" spans="1:34" ht="11.25">
      <c r="A91" s="16" t="s">
        <v>28</v>
      </c>
      <c r="B91" s="83" t="str">
        <f>IF(B85&gt;"",B85,"")</f>
        <v>Martti Autio/Matti Lappalainen</v>
      </c>
      <c r="C91" s="60" t="str">
        <f>IF(B87&gt;"",B87,"")</f>
        <v>Ari Jaatinen/Mustonen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</row>
    <row r="92" spans="1:34" ht="12" thickBot="1">
      <c r="A92" s="16" t="s">
        <v>29</v>
      </c>
      <c r="B92" s="95" t="str">
        <f>IF(B84&gt;"",B84,"")</f>
        <v>Tauno Kara/Seppo Reiman</v>
      </c>
      <c r="C92" s="96" t="str">
        <f>IF(B87&gt;"",B87,"")</f>
        <v>Ari Jaatinen/Mustonen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</row>
    <row r="93" spans="1:34" ht="11.25">
      <c r="A93" s="16" t="s">
        <v>30</v>
      </c>
      <c r="B93" s="83" t="str">
        <f>IF(B85&gt;"",B85,"")</f>
        <v>Martti Autio/Matti Lappalainen</v>
      </c>
      <c r="C93" s="60" t="str">
        <f>IF(B86&gt;"",B86,"")</f>
        <v>Lauri Miettinen/ Teuvo Nisula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</row>
    <row r="94" spans="1:34" ht="11.25">
      <c r="A94" s="16" t="s">
        <v>31</v>
      </c>
      <c r="B94" s="83" t="str">
        <f>IF(B84&gt;"",B84,"")</f>
        <v>Tauno Kara/Seppo Reiman</v>
      </c>
      <c r="C94" s="60" t="str">
        <f>IF(B85&gt;"",B85,"")</f>
        <v>Martti Autio/Matti Lappalainen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</row>
    <row r="95" spans="1:34" ht="12" thickBot="1">
      <c r="A95" s="23" t="s">
        <v>32</v>
      </c>
      <c r="B95" s="97" t="str">
        <f>IF(B86&gt;"",B86,"")</f>
        <v>Lauri Miettinen/ Teuvo Nisula</v>
      </c>
      <c r="C95" s="98" t="str">
        <f>IF(B87&gt;"",B87,"")</f>
        <v>Ari Jaatinen/Mustonen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</row>
    <row r="96" ht="12" thickTop="1"/>
    <row r="99" spans="10:13" ht="11.25">
      <c r="J99" s="225"/>
      <c r="K99" s="225"/>
      <c r="L99" s="225"/>
      <c r="M99" s="225"/>
    </row>
  </sheetData>
  <mergeCells count="319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J82:M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L90:M90"/>
    <mergeCell ref="R86:S86"/>
    <mergeCell ref="R87:S87"/>
    <mergeCell ref="F89:G89"/>
    <mergeCell ref="H89:I89"/>
    <mergeCell ref="J89:K89"/>
    <mergeCell ref="L89:M89"/>
    <mergeCell ref="N89:O89"/>
    <mergeCell ref="P89:Q89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J99:M99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79"/>
  <sheetViews>
    <sheetView workbookViewId="0" topLeftCell="A1">
      <selection activeCell="Q1" sqref="Q1:S1"/>
    </sheetView>
  </sheetViews>
  <sheetFormatPr defaultColWidth="9.140625" defaultRowHeight="12.75"/>
  <cols>
    <col min="1" max="1" width="7.140625" style="44" customWidth="1"/>
    <col min="2" max="2" width="31.8515625" style="44" customWidth="1"/>
    <col min="3" max="4" width="11.140625" style="44" customWidth="1"/>
    <col min="5" max="5" width="0.9921875" style="44" hidden="1" customWidth="1"/>
    <col min="6" max="6" width="1.1484375" style="44" customWidth="1"/>
    <col min="7" max="7" width="5.421875" style="44" customWidth="1"/>
    <col min="8" max="8" width="6.421875" style="44" customWidth="1"/>
    <col min="9" max="9" width="1.7109375" style="44" hidden="1" customWidth="1"/>
    <col min="10" max="10" width="6.28125" style="44" customWidth="1"/>
    <col min="11" max="11" width="4.140625" style="44" hidden="1" customWidth="1"/>
    <col min="12" max="12" width="6.140625" style="44" customWidth="1"/>
    <col min="13" max="13" width="2.28125" style="44" hidden="1" customWidth="1"/>
    <col min="14" max="14" width="7.421875" style="44" customWidth="1"/>
    <col min="15" max="15" width="0.42578125" style="44" customWidth="1"/>
    <col min="16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62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0.75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326</v>
      </c>
      <c r="C4" s="57" t="s">
        <v>330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327</v>
      </c>
      <c r="C5" s="57" t="s">
        <v>187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328</v>
      </c>
      <c r="C6" s="57" t="s">
        <v>331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 t="s">
        <v>329</v>
      </c>
      <c r="C7" s="67" t="s">
        <v>332</v>
      </c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3" ht="11.25">
      <c r="A10" s="16" t="s">
        <v>27</v>
      </c>
      <c r="B10" s="83" t="str">
        <f>IF(B4&gt;"",B4,"")</f>
        <v>Hannu Kajander/Håkan Nyberg</v>
      </c>
      <c r="C10" s="60" t="str">
        <f>IF(B6&gt;"",B6,"")</f>
        <v>Matti Törnroos/Eero Nordling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</row>
    <row r="11" spans="1:33" ht="11.25">
      <c r="A11" s="16" t="s">
        <v>28</v>
      </c>
      <c r="B11" s="83" t="str">
        <f>IF(B5&gt;"",B5,"")</f>
        <v>Jussi Toikka/Veikko Väisänen</v>
      </c>
      <c r="C11" s="60" t="str">
        <f>IF(B7&gt;"",B7,"")</f>
        <v>Juhani Kujanpää/Kari Räsänen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</row>
    <row r="12" spans="1:33" ht="12" thickBot="1">
      <c r="A12" s="16" t="s">
        <v>29</v>
      </c>
      <c r="B12" s="95" t="str">
        <f>IF(B4&gt;"",B4,"")</f>
        <v>Hannu Kajander/Håkan Nyberg</v>
      </c>
      <c r="C12" s="96" t="str">
        <f>IF(B7&gt;"",B7,"")</f>
        <v>Juhani Kujanpää/Kari Räsänen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</row>
    <row r="13" spans="1:33" ht="11.25">
      <c r="A13" s="16" t="s">
        <v>30</v>
      </c>
      <c r="B13" s="83" t="str">
        <f>IF(B5&gt;"",B5,"")</f>
        <v>Jussi Toikka/Veikko Väisänen</v>
      </c>
      <c r="C13" s="60" t="str">
        <f>IF(B6&gt;"",B6,"")</f>
        <v>Matti Törnroos/Eero Nordling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</row>
    <row r="14" spans="1:33" ht="11.25">
      <c r="A14" s="16" t="s">
        <v>31</v>
      </c>
      <c r="B14" s="83" t="str">
        <f>IF(B4&gt;"",B4,"")</f>
        <v>Hannu Kajander/Håkan Nyberg</v>
      </c>
      <c r="C14" s="60" t="str">
        <f>IF(B5&gt;"",B5,"")</f>
        <v>Jussi Toikka/Veikko Väisänen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</row>
    <row r="15" spans="1:33" ht="12" thickBot="1">
      <c r="A15" s="23" t="s">
        <v>32</v>
      </c>
      <c r="B15" s="97" t="str">
        <f>IF(B6&gt;"",B6,"")</f>
        <v>Matti Törnroos/Eero Nordling</v>
      </c>
      <c r="C15" s="98" t="str">
        <f>IF(B7&gt;"",B7,"")</f>
        <v>Juhani Kujanpää/Kari Räsänen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62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0.75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321</v>
      </c>
      <c r="C20" s="57" t="s">
        <v>333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322</v>
      </c>
      <c r="C21" s="57" t="s">
        <v>69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323</v>
      </c>
      <c r="C22" s="57" t="s">
        <v>334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324</v>
      </c>
      <c r="C23" s="67" t="s">
        <v>163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3" ht="11.25">
      <c r="A26" s="16" t="s">
        <v>27</v>
      </c>
      <c r="B26" s="83" t="str">
        <f>IF(B20&gt;"",B20,"")</f>
        <v>Kari Lehtonen/Kai Merimaa</v>
      </c>
      <c r="C26" s="60" t="str">
        <f>IF(B22&gt;"",B22,"")</f>
        <v>Farin/olli Virtanen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3" ref="P26:P31">IF(COUNT(F26:N26)=0,"",COUNTIF(F26:N26,"&gt;=0"))</f>
      </c>
      <c r="Q26" s="87">
        <f aca="true" t="shared" si="14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5" ref="U26:V31">+Y26+AA26+AC26+AE26+AG26</f>
        <v>0</v>
      </c>
      <c r="V26" s="91">
        <f t="shared" si="15"/>
        <v>0</v>
      </c>
      <c r="W26" s="92">
        <f aca="true" t="shared" si="16" ref="W26:W31">+U26-V26</f>
        <v>0</v>
      </c>
      <c r="Y26" s="17">
        <f aca="true" t="shared" si="17" ref="Y26:Y31">IF(F26="",0,IF(LEFT(F26,1)="-",ABS(F26),(IF(F26&gt;9,F26+2,11))))</f>
        <v>0</v>
      </c>
      <c r="Z26" s="18">
        <f aca="true" t="shared" si="18" ref="Z26:Z31">IF(F26="",0,IF(LEFT(F26,1)="-",(IF(ABS(F26)&gt;9,(ABS(F26)+2),11)),F26))</f>
        <v>0</v>
      </c>
      <c r="AA26" s="19">
        <f aca="true" t="shared" si="19" ref="AA26:AA31">IF(H26="",0,IF(LEFT(H26,1)="-",ABS(H26),(IF(H26&gt;9,H26+2,11))))</f>
        <v>0</v>
      </c>
      <c r="AB26" s="18">
        <f aca="true" t="shared" si="20" ref="AB26:AB31">IF(H26="",0,IF(LEFT(H26,1)="-",(IF(ABS(H26)&gt;9,(ABS(H26)+2),11)),H26))</f>
        <v>0</v>
      </c>
      <c r="AC26" s="19">
        <f aca="true" t="shared" si="21" ref="AC26:AC31">IF(J26="",0,IF(LEFT(J26,1)="-",ABS(J26),(IF(J26&gt;9,J26+2,11))))</f>
        <v>0</v>
      </c>
      <c r="AD26" s="18">
        <f aca="true" t="shared" si="22" ref="AD26:AD31">IF(J26="",0,IF(LEFT(J26,1)="-",(IF(ABS(J26)&gt;9,(ABS(J26)+2),11)),J26))</f>
        <v>0</v>
      </c>
      <c r="AE26" s="19">
        <f aca="true" t="shared" si="23" ref="AE26:AE31">IF(L26="",0,IF(LEFT(L26,1)="-",ABS(L26),(IF(L26&gt;9,L26+2,11))))</f>
        <v>0</v>
      </c>
      <c r="AF26" s="18">
        <f aca="true" t="shared" si="24" ref="AF26:AF31">IF(L26="",0,IF(LEFT(L26,1)="-",(IF(ABS(L26)&gt;9,(ABS(L26)+2),11)),L26))</f>
        <v>0</v>
      </c>
      <c r="AG26" s="19">
        <f aca="true" t="shared" si="25" ref="AG26:AG31">IF(N26="",0,IF(LEFT(N26,1)="-",ABS(N26),(IF(N26&gt;9,N26+2,11))))</f>
        <v>0</v>
      </c>
    </row>
    <row r="27" spans="1:33" ht="11.25">
      <c r="A27" s="16" t="s">
        <v>28</v>
      </c>
      <c r="B27" s="83" t="str">
        <f>IF(B21&gt;"",B21,"")</f>
        <v>Charles Wikman/Hans Strömfors</v>
      </c>
      <c r="C27" s="60" t="str">
        <f>IF(B23&gt;"",B23,"")</f>
        <v>Hannu Uusikivi/Olavi Pakkala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3"/>
      </c>
      <c r="Q27" s="87">
        <f t="shared" si="14"/>
      </c>
      <c r="R27" s="93"/>
      <c r="S27" s="94"/>
      <c r="U27" s="90">
        <f t="shared" si="15"/>
        <v>0</v>
      </c>
      <c r="V27" s="91">
        <f t="shared" si="15"/>
        <v>0</v>
      </c>
      <c r="W27" s="92">
        <f t="shared" si="16"/>
        <v>0</v>
      </c>
      <c r="Y27" s="20">
        <f t="shared" si="17"/>
        <v>0</v>
      </c>
      <c r="Z27" s="21">
        <f t="shared" si="18"/>
        <v>0</v>
      </c>
      <c r="AA27" s="22">
        <f t="shared" si="19"/>
        <v>0</v>
      </c>
      <c r="AB27" s="21">
        <f t="shared" si="20"/>
        <v>0</v>
      </c>
      <c r="AC27" s="22">
        <f t="shared" si="21"/>
        <v>0</v>
      </c>
      <c r="AD27" s="21">
        <f t="shared" si="22"/>
        <v>0</v>
      </c>
      <c r="AE27" s="22">
        <f t="shared" si="23"/>
        <v>0</v>
      </c>
      <c r="AF27" s="21">
        <f t="shared" si="24"/>
        <v>0</v>
      </c>
      <c r="AG27" s="22">
        <f t="shared" si="25"/>
        <v>0</v>
      </c>
    </row>
    <row r="28" spans="1:33" ht="12" thickBot="1">
      <c r="A28" s="16" t="s">
        <v>29</v>
      </c>
      <c r="B28" s="95" t="str">
        <f>IF(B20&gt;"",B20,"")</f>
        <v>Kari Lehtonen/Kai Merimaa</v>
      </c>
      <c r="C28" s="96" t="str">
        <f>IF(B23&gt;"",B23,"")</f>
        <v>Hannu Uusikivi/Olavi Pakkala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3"/>
      </c>
      <c r="Q28" s="87">
        <f t="shared" si="14"/>
      </c>
      <c r="R28" s="93"/>
      <c r="S28" s="94"/>
      <c r="U28" s="90">
        <f t="shared" si="15"/>
        <v>0</v>
      </c>
      <c r="V28" s="91">
        <f t="shared" si="15"/>
        <v>0</v>
      </c>
      <c r="W28" s="92">
        <f t="shared" si="16"/>
        <v>0</v>
      </c>
      <c r="Y28" s="20">
        <f t="shared" si="17"/>
        <v>0</v>
      </c>
      <c r="Z28" s="21">
        <f t="shared" si="18"/>
        <v>0</v>
      </c>
      <c r="AA28" s="22">
        <f t="shared" si="19"/>
        <v>0</v>
      </c>
      <c r="AB28" s="21">
        <f t="shared" si="20"/>
        <v>0</v>
      </c>
      <c r="AC28" s="22">
        <f t="shared" si="21"/>
        <v>0</v>
      </c>
      <c r="AD28" s="21">
        <f t="shared" si="22"/>
        <v>0</v>
      </c>
      <c r="AE28" s="22">
        <f t="shared" si="23"/>
        <v>0</v>
      </c>
      <c r="AF28" s="21">
        <f t="shared" si="24"/>
        <v>0</v>
      </c>
      <c r="AG28" s="22">
        <f t="shared" si="25"/>
        <v>0</v>
      </c>
    </row>
    <row r="29" spans="1:33" ht="11.25">
      <c r="A29" s="16" t="s">
        <v>30</v>
      </c>
      <c r="B29" s="83" t="str">
        <f>IF(B21&gt;"",B21,"")</f>
        <v>Charles Wikman/Hans Strömfors</v>
      </c>
      <c r="C29" s="60" t="str">
        <f>IF(B22&gt;"",B22,"")</f>
        <v>Farin/olli Virtanen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3"/>
      </c>
      <c r="Q29" s="87">
        <f t="shared" si="14"/>
      </c>
      <c r="R29" s="93"/>
      <c r="S29" s="94"/>
      <c r="U29" s="90">
        <f t="shared" si="15"/>
        <v>0</v>
      </c>
      <c r="V29" s="91">
        <f t="shared" si="15"/>
        <v>0</v>
      </c>
      <c r="W29" s="92">
        <f t="shared" si="16"/>
        <v>0</v>
      </c>
      <c r="Y29" s="20">
        <f t="shared" si="17"/>
        <v>0</v>
      </c>
      <c r="Z29" s="21">
        <f t="shared" si="18"/>
        <v>0</v>
      </c>
      <c r="AA29" s="22">
        <f t="shared" si="19"/>
        <v>0</v>
      </c>
      <c r="AB29" s="21">
        <f t="shared" si="20"/>
        <v>0</v>
      </c>
      <c r="AC29" s="22">
        <f t="shared" si="21"/>
        <v>0</v>
      </c>
      <c r="AD29" s="21">
        <f t="shared" si="22"/>
        <v>0</v>
      </c>
      <c r="AE29" s="22">
        <f t="shared" si="23"/>
        <v>0</v>
      </c>
      <c r="AF29" s="21">
        <f t="shared" si="24"/>
        <v>0</v>
      </c>
      <c r="AG29" s="22">
        <f t="shared" si="25"/>
        <v>0</v>
      </c>
    </row>
    <row r="30" spans="1:33" ht="11.25">
      <c r="A30" s="16" t="s">
        <v>31</v>
      </c>
      <c r="B30" s="83" t="str">
        <f>IF(B20&gt;"",B20,"")</f>
        <v>Kari Lehtonen/Kai Merimaa</v>
      </c>
      <c r="C30" s="60" t="str">
        <f>IF(B21&gt;"",B21,"")</f>
        <v>Charles Wikman/Hans Strömfors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3"/>
      </c>
      <c r="Q30" s="87">
        <f t="shared" si="14"/>
      </c>
      <c r="R30" s="93"/>
      <c r="S30" s="94"/>
      <c r="U30" s="90">
        <f t="shared" si="15"/>
        <v>0</v>
      </c>
      <c r="V30" s="91">
        <f t="shared" si="15"/>
        <v>0</v>
      </c>
      <c r="W30" s="92">
        <f t="shared" si="16"/>
        <v>0</v>
      </c>
      <c r="Y30" s="20">
        <f t="shared" si="17"/>
        <v>0</v>
      </c>
      <c r="Z30" s="21">
        <f t="shared" si="18"/>
        <v>0</v>
      </c>
      <c r="AA30" s="22">
        <f t="shared" si="19"/>
        <v>0</v>
      </c>
      <c r="AB30" s="21">
        <f t="shared" si="20"/>
        <v>0</v>
      </c>
      <c r="AC30" s="22">
        <f t="shared" si="21"/>
        <v>0</v>
      </c>
      <c r="AD30" s="21">
        <f t="shared" si="22"/>
        <v>0</v>
      </c>
      <c r="AE30" s="22">
        <f t="shared" si="23"/>
        <v>0</v>
      </c>
      <c r="AF30" s="21">
        <f t="shared" si="24"/>
        <v>0</v>
      </c>
      <c r="AG30" s="22">
        <f t="shared" si="25"/>
        <v>0</v>
      </c>
    </row>
    <row r="31" spans="1:33" ht="12" thickBot="1">
      <c r="A31" s="23" t="s">
        <v>32</v>
      </c>
      <c r="B31" s="97" t="str">
        <f>IF(B22&gt;"",B22,"")</f>
        <v>Farin/olli Virtanen</v>
      </c>
      <c r="C31" s="98" t="str">
        <f>IF(B23&gt;"",B23,"")</f>
        <v>Hannu Uusikivi/Olavi Pakkala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3"/>
      </c>
      <c r="Q31" s="102">
        <f t="shared" si="14"/>
      </c>
      <c r="R31" s="103"/>
      <c r="S31" s="104"/>
      <c r="U31" s="90">
        <f t="shared" si="15"/>
        <v>0</v>
      </c>
      <c r="V31" s="91">
        <f t="shared" si="15"/>
        <v>0</v>
      </c>
      <c r="W31" s="92">
        <f t="shared" si="16"/>
        <v>0</v>
      </c>
      <c r="Y31" s="24">
        <f t="shared" si="17"/>
        <v>0</v>
      </c>
      <c r="Z31" s="25">
        <f t="shared" si="18"/>
        <v>0</v>
      </c>
      <c r="AA31" s="26">
        <f t="shared" si="19"/>
        <v>0</v>
      </c>
      <c r="AB31" s="25">
        <f t="shared" si="20"/>
        <v>0</v>
      </c>
      <c r="AC31" s="26">
        <f t="shared" si="21"/>
        <v>0</v>
      </c>
      <c r="AD31" s="25">
        <f t="shared" si="22"/>
        <v>0</v>
      </c>
      <c r="AE31" s="26">
        <f t="shared" si="23"/>
        <v>0</v>
      </c>
      <c r="AF31" s="25">
        <f t="shared" si="24"/>
        <v>0</v>
      </c>
      <c r="AG31" s="26">
        <f t="shared" si="25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62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0.75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325</v>
      </c>
      <c r="C36" s="57" t="s">
        <v>335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319</v>
      </c>
      <c r="C37" s="57" t="s">
        <v>336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320</v>
      </c>
      <c r="C38" s="57" t="s">
        <v>69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 t="s">
        <v>337</v>
      </c>
      <c r="C39" s="67" t="s">
        <v>338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3" ht="11.25">
      <c r="A42" s="16" t="s">
        <v>27</v>
      </c>
      <c r="B42" s="83" t="str">
        <f>IF(B36&gt;"",B36,"")</f>
        <v>Kaj Blomfelt/Pentti Vihervaara</v>
      </c>
      <c r="C42" s="60" t="str">
        <f>IF(B38&gt;"",B38,"")</f>
        <v>Henrik Roth/Ove Stenfors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6" ref="P42:P47">IF(COUNT(F42:N42)=0,"",COUNTIF(F42:N42,"&gt;=0"))</f>
      </c>
      <c r="Q42" s="87">
        <f aca="true" t="shared" si="27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28" ref="U42:V47">+Y42+AA42+AC42+AE42+AG42</f>
        <v>0</v>
      </c>
      <c r="V42" s="91">
        <f t="shared" si="28"/>
        <v>0</v>
      </c>
      <c r="W42" s="92">
        <f aca="true" t="shared" si="29" ref="W42:W47">+U42-V42</f>
        <v>0</v>
      </c>
      <c r="Y42" s="17">
        <f aca="true" t="shared" si="30" ref="Y42:Y47">IF(F42="",0,IF(LEFT(F42,1)="-",ABS(F42),(IF(F42&gt;9,F42+2,11))))</f>
        <v>0</v>
      </c>
      <c r="Z42" s="18">
        <f aca="true" t="shared" si="31" ref="Z42:Z47">IF(F42="",0,IF(LEFT(F42,1)="-",(IF(ABS(F42)&gt;9,(ABS(F42)+2),11)),F42))</f>
        <v>0</v>
      </c>
      <c r="AA42" s="19">
        <f aca="true" t="shared" si="32" ref="AA42:AA47">IF(H42="",0,IF(LEFT(H42,1)="-",ABS(H42),(IF(H42&gt;9,H42+2,11))))</f>
        <v>0</v>
      </c>
      <c r="AB42" s="18">
        <f aca="true" t="shared" si="33" ref="AB42:AB47">IF(H42="",0,IF(LEFT(H42,1)="-",(IF(ABS(H42)&gt;9,(ABS(H42)+2),11)),H42))</f>
        <v>0</v>
      </c>
      <c r="AC42" s="19">
        <f aca="true" t="shared" si="34" ref="AC42:AC47">IF(J42="",0,IF(LEFT(J42,1)="-",ABS(J42),(IF(J42&gt;9,J42+2,11))))</f>
        <v>0</v>
      </c>
      <c r="AD42" s="18">
        <f aca="true" t="shared" si="35" ref="AD42:AD47">IF(J42="",0,IF(LEFT(J42,1)="-",(IF(ABS(J42)&gt;9,(ABS(J42)+2),11)),J42))</f>
        <v>0</v>
      </c>
      <c r="AE42" s="19">
        <f aca="true" t="shared" si="36" ref="AE42:AE47">IF(L42="",0,IF(LEFT(L42,1)="-",ABS(L42),(IF(L42&gt;9,L42+2,11))))</f>
        <v>0</v>
      </c>
      <c r="AF42" s="18">
        <f aca="true" t="shared" si="37" ref="AF42:AF47">IF(L42="",0,IF(LEFT(L42,1)="-",(IF(ABS(L42)&gt;9,(ABS(L42)+2),11)),L42))</f>
        <v>0</v>
      </c>
      <c r="AG42" s="19">
        <f aca="true" t="shared" si="38" ref="AG42:AG47">IF(N42="",0,IF(LEFT(N42,1)="-",ABS(N42),(IF(N42&gt;9,N42+2,11))))</f>
        <v>0</v>
      </c>
    </row>
    <row r="43" spans="1:33" ht="11.25">
      <c r="A43" s="16" t="s">
        <v>28</v>
      </c>
      <c r="B43" s="83" t="str">
        <f>IF(B37&gt;"",B37,"")</f>
        <v>Lauri Saukko/Antti Kirveskari</v>
      </c>
      <c r="C43" s="60" t="str">
        <f>IF(B39&gt;"",B39,"")</f>
        <v>Reino Mäkelä/Osmo Ruskelin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6"/>
      </c>
      <c r="Q43" s="87">
        <f t="shared" si="27"/>
      </c>
      <c r="R43" s="93"/>
      <c r="S43" s="94"/>
      <c r="U43" s="90">
        <f t="shared" si="28"/>
        <v>0</v>
      </c>
      <c r="V43" s="91">
        <f t="shared" si="28"/>
        <v>0</v>
      </c>
      <c r="W43" s="92">
        <f t="shared" si="29"/>
        <v>0</v>
      </c>
      <c r="Y43" s="20">
        <f t="shared" si="30"/>
        <v>0</v>
      </c>
      <c r="Z43" s="21">
        <f t="shared" si="31"/>
        <v>0</v>
      </c>
      <c r="AA43" s="22">
        <f t="shared" si="32"/>
        <v>0</v>
      </c>
      <c r="AB43" s="21">
        <f t="shared" si="33"/>
        <v>0</v>
      </c>
      <c r="AC43" s="22">
        <f t="shared" si="34"/>
        <v>0</v>
      </c>
      <c r="AD43" s="21">
        <f t="shared" si="35"/>
        <v>0</v>
      </c>
      <c r="AE43" s="22">
        <f t="shared" si="36"/>
        <v>0</v>
      </c>
      <c r="AF43" s="21">
        <f t="shared" si="37"/>
        <v>0</v>
      </c>
      <c r="AG43" s="22">
        <f t="shared" si="38"/>
        <v>0</v>
      </c>
    </row>
    <row r="44" spans="1:33" ht="12" thickBot="1">
      <c r="A44" s="16" t="s">
        <v>29</v>
      </c>
      <c r="B44" s="95" t="str">
        <f>IF(B36&gt;"",B36,"")</f>
        <v>Kaj Blomfelt/Pentti Vihervaara</v>
      </c>
      <c r="C44" s="96" t="str">
        <f>IF(B39&gt;"",B39,"")</f>
        <v>Reino Mäkelä/Osmo Ruskelin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6"/>
      </c>
      <c r="Q44" s="87">
        <f t="shared" si="27"/>
      </c>
      <c r="R44" s="93"/>
      <c r="S44" s="94"/>
      <c r="U44" s="90">
        <f t="shared" si="28"/>
        <v>0</v>
      </c>
      <c r="V44" s="91">
        <f t="shared" si="28"/>
        <v>0</v>
      </c>
      <c r="W44" s="92">
        <f t="shared" si="29"/>
        <v>0</v>
      </c>
      <c r="Y44" s="20">
        <f t="shared" si="30"/>
        <v>0</v>
      </c>
      <c r="Z44" s="21">
        <f t="shared" si="31"/>
        <v>0</v>
      </c>
      <c r="AA44" s="22">
        <f t="shared" si="32"/>
        <v>0</v>
      </c>
      <c r="AB44" s="21">
        <f t="shared" si="33"/>
        <v>0</v>
      </c>
      <c r="AC44" s="22">
        <f t="shared" si="34"/>
        <v>0</v>
      </c>
      <c r="AD44" s="21">
        <f t="shared" si="35"/>
        <v>0</v>
      </c>
      <c r="AE44" s="22">
        <f t="shared" si="36"/>
        <v>0</v>
      </c>
      <c r="AF44" s="21">
        <f t="shared" si="37"/>
        <v>0</v>
      </c>
      <c r="AG44" s="22">
        <f t="shared" si="38"/>
        <v>0</v>
      </c>
    </row>
    <row r="45" spans="1:33" ht="11.25">
      <c r="A45" s="16" t="s">
        <v>30</v>
      </c>
      <c r="B45" s="83" t="str">
        <f>IF(B37&gt;"",B37,"")</f>
        <v>Lauri Saukko/Antti Kirveskari</v>
      </c>
      <c r="C45" s="60" t="str">
        <f>IF(B38&gt;"",B38,"")</f>
        <v>Henrik Roth/Ove Stenfors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6"/>
      </c>
      <c r="Q45" s="87">
        <f t="shared" si="27"/>
      </c>
      <c r="R45" s="93"/>
      <c r="S45" s="94"/>
      <c r="U45" s="90">
        <f t="shared" si="28"/>
        <v>0</v>
      </c>
      <c r="V45" s="91">
        <f t="shared" si="28"/>
        <v>0</v>
      </c>
      <c r="W45" s="92">
        <f t="shared" si="29"/>
        <v>0</v>
      </c>
      <c r="Y45" s="20">
        <f t="shared" si="30"/>
        <v>0</v>
      </c>
      <c r="Z45" s="21">
        <f t="shared" si="31"/>
        <v>0</v>
      </c>
      <c r="AA45" s="22">
        <f t="shared" si="32"/>
        <v>0</v>
      </c>
      <c r="AB45" s="21">
        <f t="shared" si="33"/>
        <v>0</v>
      </c>
      <c r="AC45" s="22">
        <f t="shared" si="34"/>
        <v>0</v>
      </c>
      <c r="AD45" s="21">
        <f t="shared" si="35"/>
        <v>0</v>
      </c>
      <c r="AE45" s="22">
        <f t="shared" si="36"/>
        <v>0</v>
      </c>
      <c r="AF45" s="21">
        <f t="shared" si="37"/>
        <v>0</v>
      </c>
      <c r="AG45" s="22">
        <f t="shared" si="38"/>
        <v>0</v>
      </c>
    </row>
    <row r="46" spans="1:33" ht="11.25">
      <c r="A46" s="16" t="s">
        <v>31</v>
      </c>
      <c r="B46" s="83" t="str">
        <f>IF(B36&gt;"",B36,"")</f>
        <v>Kaj Blomfelt/Pentti Vihervaara</v>
      </c>
      <c r="C46" s="60" t="str">
        <f>IF(B37&gt;"",B37,"")</f>
        <v>Lauri Saukko/Antti Kirveskari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6"/>
      </c>
      <c r="Q46" s="87">
        <f t="shared" si="27"/>
      </c>
      <c r="R46" s="93"/>
      <c r="S46" s="94"/>
      <c r="U46" s="90">
        <f t="shared" si="28"/>
        <v>0</v>
      </c>
      <c r="V46" s="91">
        <f t="shared" si="28"/>
        <v>0</v>
      </c>
      <c r="W46" s="92">
        <f t="shared" si="29"/>
        <v>0</v>
      </c>
      <c r="Y46" s="20">
        <f t="shared" si="30"/>
        <v>0</v>
      </c>
      <c r="Z46" s="21">
        <f t="shared" si="31"/>
        <v>0</v>
      </c>
      <c r="AA46" s="22">
        <f t="shared" si="32"/>
        <v>0</v>
      </c>
      <c r="AB46" s="21">
        <f t="shared" si="33"/>
        <v>0</v>
      </c>
      <c r="AC46" s="22">
        <f t="shared" si="34"/>
        <v>0</v>
      </c>
      <c r="AD46" s="21">
        <f t="shared" si="35"/>
        <v>0</v>
      </c>
      <c r="AE46" s="22">
        <f t="shared" si="36"/>
        <v>0</v>
      </c>
      <c r="AF46" s="21">
        <f t="shared" si="37"/>
        <v>0</v>
      </c>
      <c r="AG46" s="22">
        <f t="shared" si="38"/>
        <v>0</v>
      </c>
    </row>
    <row r="47" spans="1:33" ht="12" thickBot="1">
      <c r="A47" s="23" t="s">
        <v>32</v>
      </c>
      <c r="B47" s="97" t="str">
        <f>IF(B38&gt;"",B38,"")</f>
        <v>Henrik Roth/Ove Stenfors</v>
      </c>
      <c r="C47" s="98" t="str">
        <f>IF(B39&gt;"",B39,"")</f>
        <v>Reino Mäkelä/Osmo Ruskelin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6"/>
      </c>
      <c r="Q47" s="102">
        <f t="shared" si="27"/>
      </c>
      <c r="R47" s="103"/>
      <c r="S47" s="104"/>
      <c r="U47" s="90">
        <f t="shared" si="28"/>
        <v>0</v>
      </c>
      <c r="V47" s="91">
        <f t="shared" si="28"/>
        <v>0</v>
      </c>
      <c r="W47" s="92">
        <f t="shared" si="29"/>
        <v>0</v>
      </c>
      <c r="Y47" s="24">
        <f t="shared" si="30"/>
        <v>0</v>
      </c>
      <c r="Z47" s="25">
        <f t="shared" si="31"/>
        <v>0</v>
      </c>
      <c r="AA47" s="26">
        <f t="shared" si="32"/>
        <v>0</v>
      </c>
      <c r="AB47" s="25">
        <f t="shared" si="33"/>
        <v>0</v>
      </c>
      <c r="AC47" s="26">
        <f t="shared" si="34"/>
        <v>0</v>
      </c>
      <c r="AD47" s="25">
        <f t="shared" si="35"/>
        <v>0</v>
      </c>
      <c r="AE47" s="26">
        <f t="shared" si="36"/>
        <v>0</v>
      </c>
      <c r="AF47" s="25">
        <f t="shared" si="37"/>
        <v>0</v>
      </c>
      <c r="AG47" s="26">
        <f t="shared" si="38"/>
        <v>0</v>
      </c>
    </row>
    <row r="48" ht="12.75" thickBot="1" thickTop="1"/>
    <row r="49" spans="1:19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62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</row>
    <row r="50" spans="1:19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0.75</v>
      </c>
      <c r="R50" s="195"/>
      <c r="S50" s="196"/>
    </row>
    <row r="51" spans="1:23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</row>
    <row r="52" spans="1:23" ht="11.25">
      <c r="A52" s="4" t="s">
        <v>7</v>
      </c>
      <c r="B52" s="56" t="s">
        <v>315</v>
      </c>
      <c r="C52" s="57" t="s">
        <v>36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</row>
    <row r="53" spans="1:23" ht="11.25">
      <c r="A53" s="4" t="s">
        <v>8</v>
      </c>
      <c r="B53" s="56" t="s">
        <v>316</v>
      </c>
      <c r="C53" s="57" t="s">
        <v>58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</row>
    <row r="54" spans="1:23" ht="11.25">
      <c r="A54" s="4" t="s">
        <v>9</v>
      </c>
      <c r="B54" s="56" t="s">
        <v>317</v>
      </c>
      <c r="C54" s="57" t="s">
        <v>59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</row>
    <row r="55" spans="1:23" ht="12" thickBot="1">
      <c r="A55" s="8" t="s">
        <v>10</v>
      </c>
      <c r="B55" s="66" t="s">
        <v>318</v>
      </c>
      <c r="C55" s="67" t="s">
        <v>59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</row>
    <row r="56" spans="1:24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</row>
    <row r="57" spans="1:23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</row>
    <row r="58" spans="1:33" ht="11.25">
      <c r="A58" s="16" t="s">
        <v>27</v>
      </c>
      <c r="B58" s="83" t="str">
        <f>IF(B52&gt;"",B52,"")</f>
        <v>Veikko Holm/Ingvar Söderström</v>
      </c>
      <c r="C58" s="60" t="str">
        <f>IF(B54&gt;"",B54,"")</f>
        <v>Leif Huttunen/Kari Leskinen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39" ref="P58:P63">IF(COUNT(F58:N58)=0,"",COUNTIF(F58:N58,"&gt;=0"))</f>
      </c>
      <c r="Q58" s="87">
        <f aca="true" t="shared" si="40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1" ref="U58:V63">+Y58+AA58+AC58+AE58+AG58</f>
        <v>0</v>
      </c>
      <c r="V58" s="91">
        <f t="shared" si="41"/>
        <v>0</v>
      </c>
      <c r="W58" s="92">
        <f aca="true" t="shared" si="42" ref="W58:W63">+U58-V58</f>
        <v>0</v>
      </c>
      <c r="Y58" s="17">
        <f aca="true" t="shared" si="43" ref="Y58:Y63">IF(F58="",0,IF(LEFT(F58,1)="-",ABS(F58),(IF(F58&gt;9,F58+2,11))))</f>
        <v>0</v>
      </c>
      <c r="Z58" s="18">
        <f aca="true" t="shared" si="44" ref="Z58:Z63">IF(F58="",0,IF(LEFT(F58,1)="-",(IF(ABS(F58)&gt;9,(ABS(F58)+2),11)),F58))</f>
        <v>0</v>
      </c>
      <c r="AA58" s="19">
        <f aca="true" t="shared" si="45" ref="AA58:AA63">IF(H58="",0,IF(LEFT(H58,1)="-",ABS(H58),(IF(H58&gt;9,H58+2,11))))</f>
        <v>0</v>
      </c>
      <c r="AB58" s="18">
        <f aca="true" t="shared" si="46" ref="AB58:AB63">IF(H58="",0,IF(LEFT(H58,1)="-",(IF(ABS(H58)&gt;9,(ABS(H58)+2),11)),H58))</f>
        <v>0</v>
      </c>
      <c r="AC58" s="19">
        <f aca="true" t="shared" si="47" ref="AC58:AC63">IF(J58="",0,IF(LEFT(J58,1)="-",ABS(J58),(IF(J58&gt;9,J58+2,11))))</f>
        <v>0</v>
      </c>
      <c r="AD58" s="18">
        <f aca="true" t="shared" si="48" ref="AD58:AD63">IF(J58="",0,IF(LEFT(J58,1)="-",(IF(ABS(J58)&gt;9,(ABS(J58)+2),11)),J58))</f>
        <v>0</v>
      </c>
      <c r="AE58" s="19">
        <f aca="true" t="shared" si="49" ref="AE58:AE63">IF(L58="",0,IF(LEFT(L58,1)="-",ABS(L58),(IF(L58&gt;9,L58+2,11))))</f>
        <v>0</v>
      </c>
      <c r="AF58" s="18">
        <f aca="true" t="shared" si="50" ref="AF58:AF63">IF(L58="",0,IF(LEFT(L58,1)="-",(IF(ABS(L58)&gt;9,(ABS(L58)+2),11)),L58))</f>
        <v>0</v>
      </c>
      <c r="AG58" s="19">
        <f aca="true" t="shared" si="51" ref="AG58:AG63">IF(N58="",0,IF(LEFT(N58,1)="-",ABS(N58),(IF(N58&gt;9,N58+2,11))))</f>
        <v>0</v>
      </c>
    </row>
    <row r="59" spans="1:33" ht="11.25">
      <c r="A59" s="16" t="s">
        <v>28</v>
      </c>
      <c r="B59" s="83" t="str">
        <f>IF(B53&gt;"",B53,"")</f>
        <v>Eino Määttä/Kullervo Haapalainen</v>
      </c>
      <c r="C59" s="60" t="str">
        <f>IF(B55&gt;"",B55,"")</f>
        <v>Erkki Reinikainen/Pekka Häiväläinen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39"/>
      </c>
      <c r="Q59" s="87">
        <f t="shared" si="40"/>
      </c>
      <c r="R59" s="93"/>
      <c r="S59" s="94"/>
      <c r="U59" s="90">
        <f t="shared" si="41"/>
        <v>0</v>
      </c>
      <c r="V59" s="91">
        <f t="shared" si="41"/>
        <v>0</v>
      </c>
      <c r="W59" s="92">
        <f t="shared" si="42"/>
        <v>0</v>
      </c>
      <c r="Y59" s="20">
        <f t="shared" si="43"/>
        <v>0</v>
      </c>
      <c r="Z59" s="21">
        <f t="shared" si="44"/>
        <v>0</v>
      </c>
      <c r="AA59" s="22">
        <f t="shared" si="45"/>
        <v>0</v>
      </c>
      <c r="AB59" s="21">
        <f t="shared" si="46"/>
        <v>0</v>
      </c>
      <c r="AC59" s="22">
        <f t="shared" si="47"/>
        <v>0</v>
      </c>
      <c r="AD59" s="21">
        <f t="shared" si="48"/>
        <v>0</v>
      </c>
      <c r="AE59" s="22">
        <f t="shared" si="49"/>
        <v>0</v>
      </c>
      <c r="AF59" s="21">
        <f t="shared" si="50"/>
        <v>0</v>
      </c>
      <c r="AG59" s="22">
        <f t="shared" si="51"/>
        <v>0</v>
      </c>
    </row>
    <row r="60" spans="1:33" ht="12" thickBot="1">
      <c r="A60" s="16" t="s">
        <v>29</v>
      </c>
      <c r="B60" s="95" t="str">
        <f>IF(B52&gt;"",B52,"")</f>
        <v>Veikko Holm/Ingvar Söderström</v>
      </c>
      <c r="C60" s="96" t="str">
        <f>IF(B55&gt;"",B55,"")</f>
        <v>Erkki Reinikainen/Pekka Häiväläinen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39"/>
      </c>
      <c r="Q60" s="87">
        <f t="shared" si="40"/>
      </c>
      <c r="R60" s="93"/>
      <c r="S60" s="94"/>
      <c r="U60" s="90">
        <f t="shared" si="41"/>
        <v>0</v>
      </c>
      <c r="V60" s="91">
        <f t="shared" si="41"/>
        <v>0</v>
      </c>
      <c r="W60" s="92">
        <f t="shared" si="42"/>
        <v>0</v>
      </c>
      <c r="Y60" s="20">
        <f t="shared" si="43"/>
        <v>0</v>
      </c>
      <c r="Z60" s="21">
        <f t="shared" si="44"/>
        <v>0</v>
      </c>
      <c r="AA60" s="22">
        <f t="shared" si="45"/>
        <v>0</v>
      </c>
      <c r="AB60" s="21">
        <f t="shared" si="46"/>
        <v>0</v>
      </c>
      <c r="AC60" s="22">
        <f t="shared" si="47"/>
        <v>0</v>
      </c>
      <c r="AD60" s="21">
        <f t="shared" si="48"/>
        <v>0</v>
      </c>
      <c r="AE60" s="22">
        <f t="shared" si="49"/>
        <v>0</v>
      </c>
      <c r="AF60" s="21">
        <f t="shared" si="50"/>
        <v>0</v>
      </c>
      <c r="AG60" s="22">
        <f t="shared" si="51"/>
        <v>0</v>
      </c>
    </row>
    <row r="61" spans="1:33" ht="11.25">
      <c r="A61" s="16" t="s">
        <v>30</v>
      </c>
      <c r="B61" s="83" t="str">
        <f>IF(B53&gt;"",B53,"")</f>
        <v>Eino Määttä/Kullervo Haapalainen</v>
      </c>
      <c r="C61" s="60" t="str">
        <f>IF(B54&gt;"",B54,"")</f>
        <v>Leif Huttunen/Kari Leskinen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39"/>
      </c>
      <c r="Q61" s="87">
        <f t="shared" si="40"/>
      </c>
      <c r="R61" s="93"/>
      <c r="S61" s="94"/>
      <c r="U61" s="90">
        <f t="shared" si="41"/>
        <v>0</v>
      </c>
      <c r="V61" s="91">
        <f t="shared" si="41"/>
        <v>0</v>
      </c>
      <c r="W61" s="92">
        <f t="shared" si="42"/>
        <v>0</v>
      </c>
      <c r="Y61" s="20">
        <f t="shared" si="43"/>
        <v>0</v>
      </c>
      <c r="Z61" s="21">
        <f t="shared" si="44"/>
        <v>0</v>
      </c>
      <c r="AA61" s="22">
        <f t="shared" si="45"/>
        <v>0</v>
      </c>
      <c r="AB61" s="21">
        <f t="shared" si="46"/>
        <v>0</v>
      </c>
      <c r="AC61" s="22">
        <f t="shared" si="47"/>
        <v>0</v>
      </c>
      <c r="AD61" s="21">
        <f t="shared" si="48"/>
        <v>0</v>
      </c>
      <c r="AE61" s="22">
        <f t="shared" si="49"/>
        <v>0</v>
      </c>
      <c r="AF61" s="21">
        <f t="shared" si="50"/>
        <v>0</v>
      </c>
      <c r="AG61" s="22">
        <f t="shared" si="51"/>
        <v>0</v>
      </c>
    </row>
    <row r="62" spans="1:33" ht="11.25">
      <c r="A62" s="16" t="s">
        <v>31</v>
      </c>
      <c r="B62" s="83" t="str">
        <f>IF(B52&gt;"",B52,"")</f>
        <v>Veikko Holm/Ingvar Söderström</v>
      </c>
      <c r="C62" s="60" t="str">
        <f>IF(B53&gt;"",B53,"")</f>
        <v>Eino Määttä/Kullervo Haapalainen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39"/>
      </c>
      <c r="Q62" s="87">
        <f t="shared" si="40"/>
      </c>
      <c r="R62" s="93"/>
      <c r="S62" s="94"/>
      <c r="U62" s="90">
        <f t="shared" si="41"/>
        <v>0</v>
      </c>
      <c r="V62" s="91">
        <f t="shared" si="41"/>
        <v>0</v>
      </c>
      <c r="W62" s="92">
        <f t="shared" si="42"/>
        <v>0</v>
      </c>
      <c r="Y62" s="20">
        <f t="shared" si="43"/>
        <v>0</v>
      </c>
      <c r="Z62" s="21">
        <f t="shared" si="44"/>
        <v>0</v>
      </c>
      <c r="AA62" s="22">
        <f t="shared" si="45"/>
        <v>0</v>
      </c>
      <c r="AB62" s="21">
        <f t="shared" si="46"/>
        <v>0</v>
      </c>
      <c r="AC62" s="22">
        <f t="shared" si="47"/>
        <v>0</v>
      </c>
      <c r="AD62" s="21">
        <f t="shared" si="48"/>
        <v>0</v>
      </c>
      <c r="AE62" s="22">
        <f t="shared" si="49"/>
        <v>0</v>
      </c>
      <c r="AF62" s="21">
        <f t="shared" si="50"/>
        <v>0</v>
      </c>
      <c r="AG62" s="22">
        <f t="shared" si="51"/>
        <v>0</v>
      </c>
    </row>
    <row r="63" spans="1:33" ht="12" thickBot="1">
      <c r="A63" s="23" t="s">
        <v>32</v>
      </c>
      <c r="B63" s="97" t="str">
        <f>IF(B54&gt;"",B54,"")</f>
        <v>Leif Huttunen/Kari Leskinen</v>
      </c>
      <c r="C63" s="98" t="str">
        <f>IF(B55&gt;"",B55,"")</f>
        <v>Erkki Reinikainen/Pekka Häiväläinen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39"/>
      </c>
      <c r="Q63" s="102">
        <f t="shared" si="40"/>
      </c>
      <c r="R63" s="103"/>
      <c r="S63" s="104"/>
      <c r="U63" s="90">
        <f t="shared" si="41"/>
        <v>0</v>
      </c>
      <c r="V63" s="91">
        <f t="shared" si="41"/>
        <v>0</v>
      </c>
      <c r="W63" s="92">
        <f t="shared" si="42"/>
        <v>0</v>
      </c>
      <c r="Y63" s="24">
        <f t="shared" si="43"/>
        <v>0</v>
      </c>
      <c r="Z63" s="25">
        <f t="shared" si="44"/>
        <v>0</v>
      </c>
      <c r="AA63" s="26">
        <f t="shared" si="45"/>
        <v>0</v>
      </c>
      <c r="AB63" s="25">
        <f t="shared" si="46"/>
        <v>0</v>
      </c>
      <c r="AC63" s="26">
        <f t="shared" si="47"/>
        <v>0</v>
      </c>
      <c r="AD63" s="25">
        <f t="shared" si="48"/>
        <v>0</v>
      </c>
      <c r="AE63" s="26">
        <f t="shared" si="49"/>
        <v>0</v>
      </c>
      <c r="AF63" s="25">
        <f t="shared" si="50"/>
        <v>0</v>
      </c>
      <c r="AG63" s="26">
        <f t="shared" si="51"/>
        <v>0</v>
      </c>
    </row>
    <row r="64" ht="12.75" thickBot="1" thickTop="1"/>
    <row r="65" spans="1:19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62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</row>
    <row r="66" spans="1:19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0.75</v>
      </c>
      <c r="R66" s="195"/>
      <c r="S66" s="196"/>
    </row>
    <row r="67" spans="1:23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</row>
    <row r="68" spans="1:23" ht="11.25">
      <c r="A68" s="4" t="s">
        <v>7</v>
      </c>
      <c r="B68" s="56" t="s">
        <v>311</v>
      </c>
      <c r="C68" s="57" t="s">
        <v>36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</row>
    <row r="69" spans="1:23" ht="11.25">
      <c r="A69" s="4" t="s">
        <v>8</v>
      </c>
      <c r="B69" s="56" t="s">
        <v>312</v>
      </c>
      <c r="C69" s="57" t="s">
        <v>41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</row>
    <row r="70" spans="1:23" ht="11.25">
      <c r="A70" s="4" t="s">
        <v>9</v>
      </c>
      <c r="B70" s="56" t="s">
        <v>313</v>
      </c>
      <c r="C70" s="57" t="s">
        <v>59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</row>
    <row r="71" spans="1:23" ht="12" thickBot="1">
      <c r="A71" s="8" t="s">
        <v>10</v>
      </c>
      <c r="B71" s="66" t="s">
        <v>314</v>
      </c>
      <c r="C71" s="67" t="s">
        <v>61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</row>
    <row r="72" spans="1:24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</row>
    <row r="73" spans="1:23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</row>
    <row r="74" spans="1:33" ht="11.25">
      <c r="A74" s="16" t="s">
        <v>27</v>
      </c>
      <c r="B74" s="83" t="str">
        <f>IF(B68&gt;"",B68,"")</f>
        <v>Seppo Reiman/Esa Valasti</v>
      </c>
      <c r="C74" s="60" t="str">
        <f>IF(B70&gt;"",B70,"")</f>
        <v>Pentti Niukkanen/Kari Halttunen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2" ref="P74:P79">IF(COUNT(F74:N74)=0,"",COUNTIF(F74:N74,"&gt;=0"))</f>
      </c>
      <c r="Q74" s="87">
        <f aca="true" t="shared" si="53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4" ref="U74:V79">+Y74+AA74+AC74+AE74+AG74</f>
        <v>0</v>
      </c>
      <c r="V74" s="91">
        <f t="shared" si="54"/>
        <v>0</v>
      </c>
      <c r="W74" s="92">
        <f aca="true" t="shared" si="55" ref="W74:W79">+U74-V74</f>
        <v>0</v>
      </c>
      <c r="Y74" s="17">
        <f aca="true" t="shared" si="56" ref="Y74:Y79">IF(F74="",0,IF(LEFT(F74,1)="-",ABS(F74),(IF(F74&gt;9,F74+2,11))))</f>
        <v>0</v>
      </c>
      <c r="Z74" s="18">
        <f aca="true" t="shared" si="57" ref="Z74:Z79">IF(F74="",0,IF(LEFT(F74,1)="-",(IF(ABS(F74)&gt;9,(ABS(F74)+2),11)),F74))</f>
        <v>0</v>
      </c>
      <c r="AA74" s="19">
        <f aca="true" t="shared" si="58" ref="AA74:AA79">IF(H74="",0,IF(LEFT(H74,1)="-",ABS(H74),(IF(H74&gt;9,H74+2,11))))</f>
        <v>0</v>
      </c>
      <c r="AB74" s="18">
        <f aca="true" t="shared" si="59" ref="AB74:AB79">IF(H74="",0,IF(LEFT(H74,1)="-",(IF(ABS(H74)&gt;9,(ABS(H74)+2),11)),H74))</f>
        <v>0</v>
      </c>
      <c r="AC74" s="19">
        <f aca="true" t="shared" si="60" ref="AC74:AC79">IF(J74="",0,IF(LEFT(J74,1)="-",ABS(J74),(IF(J74&gt;9,J74+2,11))))</f>
        <v>0</v>
      </c>
      <c r="AD74" s="18">
        <f aca="true" t="shared" si="61" ref="AD74:AD79">IF(J74="",0,IF(LEFT(J74,1)="-",(IF(ABS(J74)&gt;9,(ABS(J74)+2),11)),J74))</f>
        <v>0</v>
      </c>
      <c r="AE74" s="19">
        <f aca="true" t="shared" si="62" ref="AE74:AE79">IF(L74="",0,IF(LEFT(L74,1)="-",ABS(L74),(IF(L74&gt;9,L74+2,11))))</f>
        <v>0</v>
      </c>
      <c r="AF74" s="18">
        <f aca="true" t="shared" si="63" ref="AF74:AF79">IF(L74="",0,IF(LEFT(L74,1)="-",(IF(ABS(L74)&gt;9,(ABS(L74)+2),11)),L74))</f>
        <v>0</v>
      </c>
      <c r="AG74" s="19">
        <f aca="true" t="shared" si="64" ref="AG74:AG79">IF(N74="",0,IF(LEFT(N74,1)="-",ABS(N74),(IF(N74&gt;9,N74+2,11))))</f>
        <v>0</v>
      </c>
    </row>
    <row r="75" spans="1:33" ht="11.25">
      <c r="A75" s="16" t="s">
        <v>28</v>
      </c>
      <c r="B75" s="83" t="str">
        <f>IF(B69&gt;"",B69,"")</f>
        <v>Veikko Koskinen/Pentti Naulpää</v>
      </c>
      <c r="C75" s="60" t="str">
        <f>IF(B71&gt;"",B71,"")</f>
        <v>Yrjö Kerttula/Pertti Virta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2"/>
      </c>
      <c r="Q75" s="87">
        <f t="shared" si="53"/>
      </c>
      <c r="R75" s="93"/>
      <c r="S75" s="94"/>
      <c r="U75" s="90">
        <f t="shared" si="54"/>
        <v>0</v>
      </c>
      <c r="V75" s="91">
        <f t="shared" si="54"/>
        <v>0</v>
      </c>
      <c r="W75" s="92">
        <f t="shared" si="55"/>
        <v>0</v>
      </c>
      <c r="Y75" s="20">
        <f t="shared" si="56"/>
        <v>0</v>
      </c>
      <c r="Z75" s="21">
        <f t="shared" si="57"/>
        <v>0</v>
      </c>
      <c r="AA75" s="22">
        <f t="shared" si="58"/>
        <v>0</v>
      </c>
      <c r="AB75" s="21">
        <f t="shared" si="59"/>
        <v>0</v>
      </c>
      <c r="AC75" s="22">
        <f t="shared" si="60"/>
        <v>0</v>
      </c>
      <c r="AD75" s="21">
        <f t="shared" si="61"/>
        <v>0</v>
      </c>
      <c r="AE75" s="22">
        <f t="shared" si="62"/>
        <v>0</v>
      </c>
      <c r="AF75" s="21">
        <f t="shared" si="63"/>
        <v>0</v>
      </c>
      <c r="AG75" s="22">
        <f t="shared" si="64"/>
        <v>0</v>
      </c>
    </row>
    <row r="76" spans="1:33" ht="12" thickBot="1">
      <c r="A76" s="16" t="s">
        <v>29</v>
      </c>
      <c r="B76" s="95" t="str">
        <f>IF(B68&gt;"",B68,"")</f>
        <v>Seppo Reiman/Esa Valasti</v>
      </c>
      <c r="C76" s="96" t="str">
        <f>IF(B71&gt;"",B71,"")</f>
        <v>Yrjö Kerttula/Pertti Virta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2"/>
      </c>
      <c r="Q76" s="87">
        <f t="shared" si="53"/>
      </c>
      <c r="R76" s="93"/>
      <c r="S76" s="94"/>
      <c r="U76" s="90">
        <f t="shared" si="54"/>
        <v>0</v>
      </c>
      <c r="V76" s="91">
        <f t="shared" si="54"/>
        <v>0</v>
      </c>
      <c r="W76" s="92">
        <f t="shared" si="55"/>
        <v>0</v>
      </c>
      <c r="Y76" s="20">
        <f t="shared" si="56"/>
        <v>0</v>
      </c>
      <c r="Z76" s="21">
        <f t="shared" si="57"/>
        <v>0</v>
      </c>
      <c r="AA76" s="22">
        <f t="shared" si="58"/>
        <v>0</v>
      </c>
      <c r="AB76" s="21">
        <f t="shared" si="59"/>
        <v>0</v>
      </c>
      <c r="AC76" s="22">
        <f t="shared" si="60"/>
        <v>0</v>
      </c>
      <c r="AD76" s="21">
        <f t="shared" si="61"/>
        <v>0</v>
      </c>
      <c r="AE76" s="22">
        <f t="shared" si="62"/>
        <v>0</v>
      </c>
      <c r="AF76" s="21">
        <f t="shared" si="63"/>
        <v>0</v>
      </c>
      <c r="AG76" s="22">
        <f t="shared" si="64"/>
        <v>0</v>
      </c>
    </row>
    <row r="77" spans="1:33" ht="11.25">
      <c r="A77" s="16" t="s">
        <v>30</v>
      </c>
      <c r="B77" s="83" t="str">
        <f>IF(B69&gt;"",B69,"")</f>
        <v>Veikko Koskinen/Pentti Naulpää</v>
      </c>
      <c r="C77" s="60" t="str">
        <f>IF(B70&gt;"",B70,"")</f>
        <v>Pentti Niukkanen/Kari Halttunen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2"/>
      </c>
      <c r="Q77" s="87">
        <f t="shared" si="53"/>
      </c>
      <c r="R77" s="93"/>
      <c r="S77" s="94"/>
      <c r="U77" s="90">
        <f t="shared" si="54"/>
        <v>0</v>
      </c>
      <c r="V77" s="91">
        <f t="shared" si="54"/>
        <v>0</v>
      </c>
      <c r="W77" s="92">
        <f t="shared" si="55"/>
        <v>0</v>
      </c>
      <c r="Y77" s="20">
        <f t="shared" si="56"/>
        <v>0</v>
      </c>
      <c r="Z77" s="21">
        <f t="shared" si="57"/>
        <v>0</v>
      </c>
      <c r="AA77" s="22">
        <f t="shared" si="58"/>
        <v>0</v>
      </c>
      <c r="AB77" s="21">
        <f t="shared" si="59"/>
        <v>0</v>
      </c>
      <c r="AC77" s="22">
        <f t="shared" si="60"/>
        <v>0</v>
      </c>
      <c r="AD77" s="21">
        <f t="shared" si="61"/>
        <v>0</v>
      </c>
      <c r="AE77" s="22">
        <f t="shared" si="62"/>
        <v>0</v>
      </c>
      <c r="AF77" s="21">
        <f t="shared" si="63"/>
        <v>0</v>
      </c>
      <c r="AG77" s="22">
        <f t="shared" si="64"/>
        <v>0</v>
      </c>
    </row>
    <row r="78" spans="1:33" ht="11.25">
      <c r="A78" s="16" t="s">
        <v>31</v>
      </c>
      <c r="B78" s="83" t="str">
        <f>IF(B68&gt;"",B68,"")</f>
        <v>Seppo Reiman/Esa Valasti</v>
      </c>
      <c r="C78" s="60" t="str">
        <f>IF(B69&gt;"",B69,"")</f>
        <v>Veikko Koskinen/Pentti Naulpää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2"/>
      </c>
      <c r="Q78" s="87">
        <f t="shared" si="53"/>
      </c>
      <c r="R78" s="93"/>
      <c r="S78" s="94"/>
      <c r="U78" s="90">
        <f t="shared" si="54"/>
        <v>0</v>
      </c>
      <c r="V78" s="91">
        <f t="shared" si="54"/>
        <v>0</v>
      </c>
      <c r="W78" s="92">
        <f t="shared" si="55"/>
        <v>0</v>
      </c>
      <c r="Y78" s="20">
        <f t="shared" si="56"/>
        <v>0</v>
      </c>
      <c r="Z78" s="21">
        <f t="shared" si="57"/>
        <v>0</v>
      </c>
      <c r="AA78" s="22">
        <f t="shared" si="58"/>
        <v>0</v>
      </c>
      <c r="AB78" s="21">
        <f t="shared" si="59"/>
        <v>0</v>
      </c>
      <c r="AC78" s="22">
        <f t="shared" si="60"/>
        <v>0</v>
      </c>
      <c r="AD78" s="21">
        <f t="shared" si="61"/>
        <v>0</v>
      </c>
      <c r="AE78" s="22">
        <f t="shared" si="62"/>
        <v>0</v>
      </c>
      <c r="AF78" s="21">
        <f t="shared" si="63"/>
        <v>0</v>
      </c>
      <c r="AG78" s="22">
        <f t="shared" si="64"/>
        <v>0</v>
      </c>
    </row>
    <row r="79" spans="1:33" ht="12" thickBot="1">
      <c r="A79" s="23" t="s">
        <v>32</v>
      </c>
      <c r="B79" s="97" t="str">
        <f>IF(B70&gt;"",B70,"")</f>
        <v>Pentti Niukkanen/Kari Halttunen</v>
      </c>
      <c r="C79" s="98" t="str">
        <f>IF(B71&gt;"",B71,"")</f>
        <v>Yrjö Kerttula/Pertti Virta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2"/>
      </c>
      <c r="Q79" s="102">
        <f t="shared" si="53"/>
      </c>
      <c r="R79" s="103"/>
      <c r="S79" s="104"/>
      <c r="U79" s="90">
        <f t="shared" si="54"/>
        <v>0</v>
      </c>
      <c r="V79" s="91">
        <f t="shared" si="54"/>
        <v>0</v>
      </c>
      <c r="W79" s="92">
        <f t="shared" si="55"/>
        <v>0</v>
      </c>
      <c r="Y79" s="24">
        <f t="shared" si="56"/>
        <v>0</v>
      </c>
      <c r="Z79" s="25">
        <f t="shared" si="57"/>
        <v>0</v>
      </c>
      <c r="AA79" s="26">
        <f t="shared" si="58"/>
        <v>0</v>
      </c>
      <c r="AB79" s="25">
        <f t="shared" si="59"/>
        <v>0</v>
      </c>
      <c r="AC79" s="26">
        <f t="shared" si="60"/>
        <v>0</v>
      </c>
      <c r="AD79" s="25">
        <f t="shared" si="61"/>
        <v>0</v>
      </c>
      <c r="AE79" s="26">
        <f t="shared" si="62"/>
        <v>0</v>
      </c>
      <c r="AF79" s="25">
        <f t="shared" si="63"/>
        <v>0</v>
      </c>
      <c r="AG79" s="26">
        <f t="shared" si="64"/>
        <v>0</v>
      </c>
    </row>
    <row r="80" ht="12" thickTop="1"/>
  </sheetData>
  <mergeCells count="265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Q49" sqref="Q49"/>
    </sheetView>
  </sheetViews>
  <sheetFormatPr defaultColWidth="9.140625" defaultRowHeight="12.75"/>
  <cols>
    <col min="1" max="1" width="7.140625" style="44" customWidth="1"/>
    <col min="2" max="2" width="31.8515625" style="44" customWidth="1"/>
    <col min="3" max="3" width="13.57421875" style="44" customWidth="1"/>
    <col min="4" max="4" width="13.28125" style="44" customWidth="1"/>
    <col min="5" max="5" width="0.9921875" style="44" hidden="1" customWidth="1"/>
    <col min="6" max="6" width="1.1484375" style="44" customWidth="1"/>
    <col min="7" max="7" width="5.421875" style="44" customWidth="1"/>
    <col min="8" max="8" width="6.421875" style="44" customWidth="1"/>
    <col min="9" max="9" width="1.7109375" style="44" hidden="1" customWidth="1"/>
    <col min="10" max="10" width="6.28125" style="44" customWidth="1"/>
    <col min="11" max="11" width="4.140625" style="44" hidden="1" customWidth="1"/>
    <col min="12" max="12" width="6.140625" style="44" customWidth="1"/>
    <col min="13" max="13" width="2.28125" style="44" hidden="1" customWidth="1"/>
    <col min="14" max="14" width="7.421875" style="44" customWidth="1"/>
    <col min="15" max="15" width="0.42578125" style="44" customWidth="1"/>
    <col min="16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63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226" t="s">
        <v>353</v>
      </c>
      <c r="R2" s="226"/>
      <c r="S2" s="227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339</v>
      </c>
      <c r="C4" s="57" t="s">
        <v>350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340</v>
      </c>
      <c r="C5" s="57" t="s">
        <v>112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341</v>
      </c>
      <c r="C6" s="57" t="s">
        <v>185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Kai Merimaa/Ingvar Söderström </v>
      </c>
      <c r="C10" s="60" t="str">
        <f>IF(B6&gt;"",B6,"")</f>
        <v>Boris Sundström/Leif Virtanen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Arto Koivisto/Sven Wasström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Kai Merimaa/Ingvar Söderström 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Arto Koivisto/Sven Wasström</v>
      </c>
      <c r="C13" s="60" t="str">
        <f>IF(B6&gt;"",B6,"")</f>
        <v>Boris Sundström/Leif Virtanen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Kai Merimaa/Ingvar Söderström </v>
      </c>
      <c r="C14" s="60" t="str">
        <f>IF(B5&gt;"",B5,"")</f>
        <v>Arto Koivisto/Sven Wasström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Boris Sundström/Leif Virtanen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63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0.5833333333333334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342</v>
      </c>
      <c r="C20" s="57" t="s">
        <v>71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346</v>
      </c>
      <c r="C21" s="57" t="s">
        <v>351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343</v>
      </c>
      <c r="C22" s="57" t="s">
        <v>352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344</v>
      </c>
      <c r="C23" s="67" t="s">
        <v>107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Heiiki Seiro/Pauli Makkonen</v>
      </c>
      <c r="C26" s="60" t="str">
        <f>IF(B22&gt;"",B22,"")</f>
        <v>Yrjö Huotari/Erkki Myöhänen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Reino Mäkelä/Paavo Hänninen</v>
      </c>
      <c r="C27" s="60" t="str">
        <f>IF(B23&gt;"",B23,"")</f>
        <v>Olavi Jormalainen/Aaro Keuramo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Heiiki Seiro/Pauli Makkonen</v>
      </c>
      <c r="C28" s="96" t="str">
        <f>IF(B23&gt;"",B23,"")</f>
        <v>Olavi Jormalainen/Aaro Keuramo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Reino Mäkelä/Paavo Hänninen</v>
      </c>
      <c r="C29" s="60" t="str">
        <f>IF(B22&gt;"",B22,"")</f>
        <v>Yrjö Huotari/Erkki Myöhänen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Heiiki Seiro/Pauli Makkonen</v>
      </c>
      <c r="C30" s="60" t="str">
        <f>IF(B21&gt;"",B21,"")</f>
        <v>Reino Mäkelä/Paavo Hänninen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Yrjö Huotari/Erkki Myöhänen</v>
      </c>
      <c r="C31" s="98" t="str">
        <f>IF(B23&gt;"",B23,"")</f>
        <v>Olavi Jormalainen/Aaro Keuramo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63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0.5833333333333334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345</v>
      </c>
      <c r="C36" s="57" t="s">
        <v>307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347</v>
      </c>
      <c r="C37" s="57" t="s">
        <v>187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348</v>
      </c>
      <c r="C38" s="57" t="s">
        <v>71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 t="s">
        <v>349</v>
      </c>
      <c r="C39" s="67" t="s">
        <v>223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Caj Malmberg/Einari Nuolioja</v>
      </c>
      <c r="C42" s="60" t="str">
        <f>IF(B38&gt;"",B38,"")</f>
        <v>Olavi Kunnas/Pekka Lappalainen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Kari Nummelin/Erkki Simelius</v>
      </c>
      <c r="C43" s="60" t="str">
        <f>IF(B39&gt;"",B39,"")</f>
        <v>Helge Björkblad/Olavi Olander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Caj Malmberg/Einari Nuolioja</v>
      </c>
      <c r="C44" s="96" t="str">
        <f>IF(B39&gt;"",B39,"")</f>
        <v>Helge Björkblad/Olavi Olander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Kari Nummelin/Erkki Simelius</v>
      </c>
      <c r="C45" s="60" t="str">
        <f>IF(B38&gt;"",B38,"")</f>
        <v>Olavi Kunnas/Pekka Lappalainen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Caj Malmberg/Einari Nuolioja</v>
      </c>
      <c r="C46" s="60" t="str">
        <f>IF(B37&gt;"",B37,"")</f>
        <v>Kari Nummelin/Erkki Simelius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Olavi Kunnas/Pekka Lappalainen</v>
      </c>
      <c r="C47" s="98" t="str">
        <f>IF(B39&gt;"",B39,"")</f>
        <v>Helge Björkblad/Olavi Olander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" thickTop="1"/>
  </sheetData>
  <mergeCells count="159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7"/>
  <sheetViews>
    <sheetView workbookViewId="0" topLeftCell="A1">
      <selection activeCell="Q85" sqref="Q85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7.710937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35" ht="12" thickTop="1">
      <c r="A1" s="38"/>
      <c r="B1" s="39" t="s">
        <v>64</v>
      </c>
      <c r="C1" s="40"/>
      <c r="D1" s="40"/>
      <c r="E1" s="40"/>
      <c r="F1" s="41"/>
      <c r="G1" s="40"/>
      <c r="H1" s="42" t="s">
        <v>0</v>
      </c>
      <c r="I1" s="43"/>
      <c r="J1" s="184" t="s">
        <v>65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</row>
    <row r="2" spans="1:35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56">
        <v>39102</v>
      </c>
      <c r="K2" s="156"/>
      <c r="L2" s="156"/>
      <c r="M2" s="157"/>
      <c r="N2" s="49" t="s">
        <v>4</v>
      </c>
      <c r="O2" s="50"/>
      <c r="P2" s="50"/>
      <c r="Q2" s="194">
        <v>0.5833333333333334</v>
      </c>
      <c r="R2" s="195"/>
      <c r="S2" s="196"/>
      <c r="AI2" s="45"/>
    </row>
    <row r="3" spans="1:35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</row>
    <row r="4" spans="1:35" ht="11.25">
      <c r="A4" s="4" t="s">
        <v>7</v>
      </c>
      <c r="B4" s="56" t="s">
        <v>78</v>
      </c>
      <c r="C4" s="57" t="s">
        <v>75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</row>
    <row r="5" spans="1:35" ht="11.25">
      <c r="A5" s="4" t="s">
        <v>8</v>
      </c>
      <c r="B5" s="56" t="s">
        <v>95</v>
      </c>
      <c r="C5" s="57" t="s">
        <v>80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</row>
    <row r="6" spans="1:35" ht="11.25">
      <c r="A6" s="4" t="s">
        <v>9</v>
      </c>
      <c r="B6" s="56" t="s">
        <v>96</v>
      </c>
      <c r="C6" s="57" t="s">
        <v>94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</row>
    <row r="7" spans="1:35" ht="12" thickBot="1">
      <c r="A7" s="8" t="s">
        <v>10</v>
      </c>
      <c r="B7" s="66" t="s">
        <v>97</v>
      </c>
      <c r="C7" s="67" t="s">
        <v>73</v>
      </c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</row>
    <row r="8" spans="1:35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</row>
    <row r="9" spans="1:35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</row>
    <row r="10" spans="1:35" ht="11.25">
      <c r="A10" s="16" t="s">
        <v>27</v>
      </c>
      <c r="B10" s="83" t="str">
        <f>IF(B4&gt;"",B4,"")</f>
        <v>Ismo Lallo</v>
      </c>
      <c r="C10" s="60" t="str">
        <f>IF(B6&gt;"",B6,"")</f>
        <v>Juha Karjola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</row>
    <row r="11" spans="1:35" ht="11.25">
      <c r="A11" s="16" t="s">
        <v>28</v>
      </c>
      <c r="B11" s="83" t="str">
        <f>IF(B5&gt;"",B5,"")</f>
        <v>Esa Karhunen</v>
      </c>
      <c r="C11" s="60" t="str">
        <f>IF(B7&gt;"",B7,"")</f>
        <v>Pertti Hella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</row>
    <row r="12" spans="1:35" ht="12" thickBot="1">
      <c r="A12" s="16" t="s">
        <v>29</v>
      </c>
      <c r="B12" s="95" t="str">
        <f>IF(B4&gt;"",B4,"")</f>
        <v>Ismo Lallo</v>
      </c>
      <c r="C12" s="96" t="str">
        <f>IF(B7&gt;"",B7,"")</f>
        <v>Pertti Hella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</row>
    <row r="13" spans="1:35" ht="11.25">
      <c r="A13" s="16" t="s">
        <v>30</v>
      </c>
      <c r="B13" s="83" t="str">
        <f>IF(B5&gt;"",B5,"")</f>
        <v>Esa Karhunen</v>
      </c>
      <c r="C13" s="60" t="str">
        <f>IF(B6&gt;"",B6,"")</f>
        <v>Juha Karjola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</row>
    <row r="14" spans="1:35" ht="11.25">
      <c r="A14" s="16" t="s">
        <v>31</v>
      </c>
      <c r="B14" s="83" t="str">
        <f>IF(B4&gt;"",B4,"")</f>
        <v>Ismo Lallo</v>
      </c>
      <c r="C14" s="60" t="str">
        <f>IF(B5&gt;"",B5,"")</f>
        <v>Esa Karhunen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</row>
    <row r="15" spans="1:35" ht="12" thickBot="1">
      <c r="A15" s="23" t="s">
        <v>32</v>
      </c>
      <c r="B15" s="97" t="str">
        <f>IF(B6&gt;"",B6,"")</f>
        <v>Juha Karjola</v>
      </c>
      <c r="C15" s="98" t="str">
        <f>IF(B7&gt;"",B7,"")</f>
        <v>Pertti Hella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</row>
    <row r="16" ht="12.75" thickBot="1" thickTop="1">
      <c r="AI16" s="45"/>
    </row>
    <row r="17" spans="1:35" ht="12" thickTop="1">
      <c r="A17" s="38"/>
      <c r="B17" s="39" t="s">
        <v>64</v>
      </c>
      <c r="C17" s="40"/>
      <c r="D17" s="40"/>
      <c r="E17" s="40"/>
      <c r="F17" s="41"/>
      <c r="G17" s="40"/>
      <c r="H17" s="42" t="s">
        <v>0</v>
      </c>
      <c r="I17" s="43"/>
      <c r="J17" s="184" t="s">
        <v>65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</row>
    <row r="18" spans="1:35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56">
        <v>39102</v>
      </c>
      <c r="K18" s="156"/>
      <c r="L18" s="156"/>
      <c r="M18" s="157"/>
      <c r="N18" s="49" t="s">
        <v>4</v>
      </c>
      <c r="O18" s="50"/>
      <c r="P18" s="50"/>
      <c r="Q18" s="194">
        <v>0.5833333333333334</v>
      </c>
      <c r="R18" s="195"/>
      <c r="S18" s="196"/>
      <c r="AI18" s="45"/>
    </row>
    <row r="19" spans="1:35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</row>
    <row r="20" spans="1:35" ht="11.25">
      <c r="A20" s="4" t="s">
        <v>7</v>
      </c>
      <c r="B20" s="56" t="s">
        <v>89</v>
      </c>
      <c r="C20" s="57" t="s">
        <v>33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</row>
    <row r="21" spans="1:35" ht="11.25">
      <c r="A21" s="4" t="s">
        <v>8</v>
      </c>
      <c r="B21" s="56" t="s">
        <v>92</v>
      </c>
      <c r="C21" s="57" t="s">
        <v>80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</row>
    <row r="22" spans="1:35" ht="11.25">
      <c r="A22" s="4" t="s">
        <v>9</v>
      </c>
      <c r="B22" s="56" t="s">
        <v>98</v>
      </c>
      <c r="C22" s="57" t="s">
        <v>77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</row>
    <row r="23" spans="1:35" ht="12" thickBot="1">
      <c r="A23" s="8" t="s">
        <v>10</v>
      </c>
      <c r="B23" s="66" t="s">
        <v>99</v>
      </c>
      <c r="C23" s="67" t="s">
        <v>100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</row>
    <row r="24" spans="1:35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</row>
    <row r="25" spans="1:35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</row>
    <row r="26" spans="1:35" ht="11.25">
      <c r="A26" s="16" t="s">
        <v>27</v>
      </c>
      <c r="B26" s="83" t="str">
        <f>IF(B20&gt;"",B20,"")</f>
        <v>Veli-Matti Kuivalainen</v>
      </c>
      <c r="C26" s="60" t="str">
        <f>IF(B22&gt;"",B22,"")</f>
        <v>Jan Forsman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</row>
    <row r="27" spans="1:35" ht="11.25">
      <c r="A27" s="16" t="s">
        <v>28</v>
      </c>
      <c r="B27" s="83" t="str">
        <f>IF(B21&gt;"",B21,"")</f>
        <v>Kari Pikkarainen</v>
      </c>
      <c r="C27" s="60" t="str">
        <f>IF(B23&gt;"",B23,"")</f>
        <v>Harri Korpelainen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</row>
    <row r="28" spans="1:35" ht="12" thickBot="1">
      <c r="A28" s="16" t="s">
        <v>29</v>
      </c>
      <c r="B28" s="95" t="str">
        <f>IF(B20&gt;"",B20,"")</f>
        <v>Veli-Matti Kuivalainen</v>
      </c>
      <c r="C28" s="96" t="str">
        <f>IF(B23&gt;"",B23,"")</f>
        <v>Harri Korpelainen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</row>
    <row r="29" spans="1:35" ht="11.25">
      <c r="A29" s="16" t="s">
        <v>30</v>
      </c>
      <c r="B29" s="83" t="str">
        <f>IF(B21&gt;"",B21,"")</f>
        <v>Kari Pikkarainen</v>
      </c>
      <c r="C29" s="60" t="str">
        <f>IF(B22&gt;"",B22,"")</f>
        <v>Jan Forsman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</row>
    <row r="30" spans="1:35" ht="11.25">
      <c r="A30" s="16" t="s">
        <v>31</v>
      </c>
      <c r="B30" s="83" t="str">
        <f>IF(B20&gt;"",B20,"")</f>
        <v>Veli-Matti Kuivalainen</v>
      </c>
      <c r="C30" s="60" t="str">
        <f>IF(B21&gt;"",B21,"")</f>
        <v>Kari Pikkarainen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</row>
    <row r="31" spans="1:35" ht="12" thickBot="1">
      <c r="A31" s="23" t="s">
        <v>32</v>
      </c>
      <c r="B31" s="97" t="str">
        <f>IF(B22&gt;"",B22,"")</f>
        <v>Jan Forsman</v>
      </c>
      <c r="C31" s="98" t="str">
        <f>IF(B23&gt;"",B23,"")</f>
        <v>Harri Korpelainen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</row>
    <row r="32" ht="12.75" thickBot="1" thickTop="1">
      <c r="AI32" s="45"/>
    </row>
    <row r="33" spans="1:35" ht="12" thickTop="1">
      <c r="A33" s="38"/>
      <c r="B33" s="39" t="s">
        <v>64</v>
      </c>
      <c r="C33" s="40"/>
      <c r="D33" s="40"/>
      <c r="E33" s="40"/>
      <c r="F33" s="41"/>
      <c r="G33" s="40"/>
      <c r="H33" s="42" t="s">
        <v>0</v>
      </c>
      <c r="I33" s="43"/>
      <c r="J33" s="184" t="s">
        <v>65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</row>
    <row r="34" spans="1:35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56">
        <v>39102</v>
      </c>
      <c r="K34" s="156"/>
      <c r="L34" s="156"/>
      <c r="M34" s="157"/>
      <c r="N34" s="49" t="s">
        <v>4</v>
      </c>
      <c r="O34" s="50"/>
      <c r="P34" s="50"/>
      <c r="Q34" s="194">
        <v>0.5833333333333334</v>
      </c>
      <c r="R34" s="195"/>
      <c r="S34" s="196"/>
      <c r="AI34" s="45"/>
    </row>
    <row r="35" spans="1:35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</row>
    <row r="36" spans="1:35" ht="11.25">
      <c r="A36" s="4" t="s">
        <v>7</v>
      </c>
      <c r="B36" s="56" t="s">
        <v>101</v>
      </c>
      <c r="C36" s="57" t="s">
        <v>90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</row>
    <row r="37" spans="1:35" ht="11.25">
      <c r="A37" s="4" t="s">
        <v>8</v>
      </c>
      <c r="B37" s="56" t="s">
        <v>102</v>
      </c>
      <c r="C37" s="57" t="s">
        <v>104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</row>
    <row r="38" spans="1:35" ht="11.25">
      <c r="A38" s="4" t="s">
        <v>9</v>
      </c>
      <c r="B38" s="56" t="s">
        <v>98</v>
      </c>
      <c r="C38" s="57" t="s">
        <v>77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</row>
    <row r="39" spans="1:35" ht="12" thickBot="1">
      <c r="A39" s="8" t="s">
        <v>10</v>
      </c>
      <c r="B39" s="66" t="s">
        <v>103</v>
      </c>
      <c r="C39" s="67" t="s">
        <v>71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</row>
    <row r="40" spans="1:35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</row>
    <row r="41" spans="1:35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</row>
    <row r="42" spans="1:35" ht="11.25">
      <c r="A42" s="16" t="s">
        <v>27</v>
      </c>
      <c r="B42" s="83" t="str">
        <f>IF(B36&gt;"",B36,"")</f>
        <v>Veli-Matti Korpela</v>
      </c>
      <c r="C42" s="60" t="str">
        <f>IF(B38&gt;"",B38,"")</f>
        <v>Jan Forsman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</row>
    <row r="43" spans="1:35" ht="11.25">
      <c r="A43" s="16" t="s">
        <v>28</v>
      </c>
      <c r="B43" s="83" t="str">
        <f>IF(B37&gt;"",B37,"")</f>
        <v>Roger Söderberg</v>
      </c>
      <c r="C43" s="60" t="str">
        <f>IF(B39&gt;"",B39,"")</f>
        <v>Matti Kurvinen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</row>
    <row r="44" spans="1:35" ht="12" thickBot="1">
      <c r="A44" s="16" t="s">
        <v>29</v>
      </c>
      <c r="B44" s="95" t="str">
        <f>IF(B36&gt;"",B36,"")</f>
        <v>Veli-Matti Korpela</v>
      </c>
      <c r="C44" s="96" t="str">
        <f>IF(B39&gt;"",B39,"")</f>
        <v>Matti Kurvinen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</row>
    <row r="45" spans="1:35" ht="11.25">
      <c r="A45" s="16" t="s">
        <v>30</v>
      </c>
      <c r="B45" s="83" t="str">
        <f>IF(B37&gt;"",B37,"")</f>
        <v>Roger Söderberg</v>
      </c>
      <c r="C45" s="60" t="str">
        <f>IF(B38&gt;"",B38,"")</f>
        <v>Jan Forsman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</row>
    <row r="46" spans="1:35" ht="11.25">
      <c r="A46" s="16" t="s">
        <v>31</v>
      </c>
      <c r="B46" s="83" t="str">
        <f>IF(B36&gt;"",B36,"")</f>
        <v>Veli-Matti Korpela</v>
      </c>
      <c r="C46" s="60" t="str">
        <f>IF(B37&gt;"",B37,"")</f>
        <v>Roger Söderberg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</row>
    <row r="47" spans="1:35" ht="12" thickBot="1">
      <c r="A47" s="23" t="s">
        <v>32</v>
      </c>
      <c r="B47" s="97" t="str">
        <f>IF(B38&gt;"",B38,"")</f>
        <v>Jan Forsman</v>
      </c>
      <c r="C47" s="98" t="str">
        <f>IF(B39&gt;"",B39,"")</f>
        <v>Matti Kurvinen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</row>
    <row r="48" ht="12.75" thickBot="1" thickTop="1">
      <c r="AI48" s="45"/>
    </row>
    <row r="49" spans="1:35" ht="12" thickTop="1">
      <c r="A49" s="38"/>
      <c r="B49" s="39" t="s">
        <v>64</v>
      </c>
      <c r="C49" s="40"/>
      <c r="D49" s="40"/>
      <c r="E49" s="40"/>
      <c r="F49" s="41"/>
      <c r="G49" s="40"/>
      <c r="H49" s="42" t="s">
        <v>0</v>
      </c>
      <c r="I49" s="43"/>
      <c r="J49" s="184" t="s">
        <v>65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</row>
    <row r="50" spans="1:35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0.5833333333333334</v>
      </c>
      <c r="R50" s="195"/>
      <c r="S50" s="196"/>
      <c r="AI50" s="45"/>
    </row>
    <row r="51" spans="1:35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</row>
    <row r="52" spans="1:35" ht="11.25">
      <c r="A52" s="4" t="s">
        <v>7</v>
      </c>
      <c r="B52" s="56" t="s">
        <v>79</v>
      </c>
      <c r="C52" s="57" t="s">
        <v>80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</row>
    <row r="53" spans="1:35" ht="11.25">
      <c r="A53" s="4" t="s">
        <v>8</v>
      </c>
      <c r="B53" s="56" t="s">
        <v>105</v>
      </c>
      <c r="C53" s="57" t="s">
        <v>94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</row>
    <row r="54" spans="1:35" ht="11.25">
      <c r="A54" s="4" t="s">
        <v>9</v>
      </c>
      <c r="B54" s="56" t="s">
        <v>106</v>
      </c>
      <c r="C54" s="57" t="s">
        <v>107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</row>
    <row r="55" spans="1:35" ht="12" thickBot="1">
      <c r="A55" s="8" t="s">
        <v>10</v>
      </c>
      <c r="B55" s="66" t="s">
        <v>99</v>
      </c>
      <c r="C55" s="67" t="s">
        <v>100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</row>
    <row r="56" spans="1:35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</row>
    <row r="57" spans="1:35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</row>
    <row r="58" spans="1:35" ht="11.25">
      <c r="A58" s="16" t="s">
        <v>27</v>
      </c>
      <c r="B58" s="83" t="str">
        <f>IF(B52&gt;"",B52,"")</f>
        <v>Janne Annunen</v>
      </c>
      <c r="C58" s="60" t="str">
        <f>IF(B54&gt;"",B54,"")</f>
        <v>Arto Puranen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</row>
    <row r="59" spans="1:35" ht="11.25">
      <c r="A59" s="16" t="s">
        <v>28</v>
      </c>
      <c r="B59" s="83" t="str">
        <f>IF(B53&gt;"",B53,"")</f>
        <v>Markku Manner</v>
      </c>
      <c r="C59" s="60" t="str">
        <f>IF(B55&gt;"",B55,"")</f>
        <v>Harri Korpelainen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</row>
    <row r="60" spans="1:35" ht="12" thickBot="1">
      <c r="A60" s="16" t="s">
        <v>29</v>
      </c>
      <c r="B60" s="95" t="str">
        <f>IF(B52&gt;"",B52,"")</f>
        <v>Janne Annunen</v>
      </c>
      <c r="C60" s="96" t="str">
        <f>IF(B55&gt;"",B55,"")</f>
        <v>Harri Korpelainen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</row>
    <row r="61" spans="1:35" ht="11.25">
      <c r="A61" s="16" t="s">
        <v>30</v>
      </c>
      <c r="B61" s="83" t="str">
        <f>IF(B53&gt;"",B53,"")</f>
        <v>Markku Manner</v>
      </c>
      <c r="C61" s="60" t="str">
        <f>IF(B54&gt;"",B54,"")</f>
        <v>Arto Puranen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</row>
    <row r="62" spans="1:35" ht="11.25">
      <c r="A62" s="16" t="s">
        <v>31</v>
      </c>
      <c r="B62" s="83" t="str">
        <f>IF(B52&gt;"",B52,"")</f>
        <v>Janne Annunen</v>
      </c>
      <c r="C62" s="60" t="str">
        <f>IF(B53&gt;"",B53,"")</f>
        <v>Markku Manner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</row>
    <row r="63" spans="1:35" ht="12" thickBot="1">
      <c r="A63" s="23" t="s">
        <v>32</v>
      </c>
      <c r="B63" s="97" t="str">
        <f>IF(B54&gt;"",B54,"")</f>
        <v>Arto Puranen</v>
      </c>
      <c r="C63" s="98" t="str">
        <f>IF(B55&gt;"",B55,"")</f>
        <v>Harri Korpelainen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</row>
    <row r="64" ht="12.75" thickBot="1" thickTop="1">
      <c r="AI64" s="45"/>
    </row>
    <row r="65" spans="1:35" ht="12" thickTop="1">
      <c r="A65" s="38"/>
      <c r="B65" s="39" t="s">
        <v>64</v>
      </c>
      <c r="C65" s="40"/>
      <c r="D65" s="40"/>
      <c r="E65" s="40"/>
      <c r="F65" s="41"/>
      <c r="G65" s="40"/>
      <c r="H65" s="42" t="s">
        <v>0</v>
      </c>
      <c r="I65" s="43"/>
      <c r="J65" s="184" t="s">
        <v>65</v>
      </c>
      <c r="K65" s="184"/>
      <c r="L65" s="184"/>
      <c r="M65" s="185"/>
      <c r="N65" s="186" t="s">
        <v>1</v>
      </c>
      <c r="O65" s="187"/>
      <c r="P65" s="187"/>
      <c r="Q65" s="221">
        <v>5</v>
      </c>
      <c r="R65" s="221"/>
      <c r="S65" s="222"/>
      <c r="AI65" s="45"/>
    </row>
    <row r="66" spans="1:35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56">
        <v>39102</v>
      </c>
      <c r="K66" s="156"/>
      <c r="L66" s="156"/>
      <c r="M66" s="157"/>
      <c r="N66" s="223" t="s">
        <v>4</v>
      </c>
      <c r="O66" s="224"/>
      <c r="P66" s="224"/>
      <c r="Q66" s="194">
        <v>0.5833333333333334</v>
      </c>
      <c r="R66" s="195"/>
      <c r="S66" s="196"/>
      <c r="AI66" s="45"/>
    </row>
    <row r="67" spans="1:35" ht="12" thickTop="1">
      <c r="A67" s="105"/>
      <c r="B67" s="52" t="s">
        <v>5</v>
      </c>
      <c r="C67" s="53" t="s">
        <v>6</v>
      </c>
      <c r="D67" s="215" t="s">
        <v>7</v>
      </c>
      <c r="E67" s="216"/>
      <c r="F67" s="215" t="s">
        <v>8</v>
      </c>
      <c r="G67" s="216"/>
      <c r="H67" s="215" t="s">
        <v>9</v>
      </c>
      <c r="I67" s="216"/>
      <c r="J67" s="215" t="s">
        <v>10</v>
      </c>
      <c r="K67" s="216"/>
      <c r="L67" s="215" t="s">
        <v>40</v>
      </c>
      <c r="M67" s="216"/>
      <c r="N67" s="106" t="s">
        <v>11</v>
      </c>
      <c r="O67" s="107" t="s">
        <v>12</v>
      </c>
      <c r="P67" s="217" t="s">
        <v>13</v>
      </c>
      <c r="Q67" s="218"/>
      <c r="R67" s="219" t="s">
        <v>14</v>
      </c>
      <c r="S67" s="220"/>
      <c r="U67" s="27" t="s">
        <v>15</v>
      </c>
      <c r="V67" s="28"/>
      <c r="W67" s="108" t="s">
        <v>16</v>
      </c>
      <c r="AI67" s="45"/>
    </row>
    <row r="68" spans="1:35" ht="11.25">
      <c r="A68" s="29" t="s">
        <v>7</v>
      </c>
      <c r="B68" s="109" t="s">
        <v>111</v>
      </c>
      <c r="C68" s="110" t="s">
        <v>80</v>
      </c>
      <c r="D68" s="111"/>
      <c r="E68" s="112"/>
      <c r="F68" s="113">
        <f>P84</f>
      </c>
      <c r="G68" s="114">
        <f>Q84</f>
      </c>
      <c r="H68" s="113">
        <f>P80</f>
      </c>
      <c r="I68" s="114">
        <f>Q80</f>
      </c>
      <c r="J68" s="113">
        <f>P78</f>
      </c>
      <c r="K68" s="114">
        <f>Q78</f>
      </c>
      <c r="L68" s="113">
        <f>P75</f>
      </c>
      <c r="M68" s="114">
        <f>Q75</f>
      </c>
      <c r="N68" s="115">
        <f>IF(SUM(D68:M68)=0,"",COUNTIF(E68:E72,3))</f>
      </c>
      <c r="O68" s="116">
        <f>IF(SUM(D68:M68)=0,"",COUNTIF(D68:D72,3))</f>
      </c>
      <c r="P68" s="117">
        <f>IF(SUM(D68:M68)=0,"",SUM(E68:E72))</f>
      </c>
      <c r="Q68" s="65">
        <f>IF(SUM(D68:M68)=0,"",SUM(D68:D72))</f>
      </c>
      <c r="R68" s="209"/>
      <c r="S68" s="210"/>
      <c r="U68" s="30">
        <f>+U75+U78+U80+U84</f>
        <v>0</v>
      </c>
      <c r="V68" s="31">
        <f>+V75+V78+V80+V84</f>
        <v>0</v>
      </c>
      <c r="W68" s="7">
        <f>+U68-V68</f>
        <v>0</v>
      </c>
      <c r="AI68" s="45"/>
    </row>
    <row r="69" spans="1:35" ht="11.25">
      <c r="A69" s="29" t="s">
        <v>8</v>
      </c>
      <c r="B69" s="109" t="s">
        <v>81</v>
      </c>
      <c r="C69" s="110" t="s">
        <v>82</v>
      </c>
      <c r="D69" s="118">
        <f>Q84</f>
      </c>
      <c r="E69" s="116">
        <f>P84</f>
      </c>
      <c r="F69" s="111"/>
      <c r="G69" s="112"/>
      <c r="H69" s="113">
        <f>P82</f>
      </c>
      <c r="I69" s="114">
        <f>Q82</f>
      </c>
      <c r="J69" s="113">
        <f>P76</f>
      </c>
      <c r="K69" s="114">
        <f>Q76</f>
      </c>
      <c r="L69" s="113">
        <f>P79</f>
      </c>
      <c r="M69" s="114">
        <f>Q79</f>
      </c>
      <c r="N69" s="115">
        <f>IF(SUM(D69:M69)=0,"",COUNTIF(G68:G72,3))</f>
      </c>
      <c r="O69" s="116">
        <f>IF(SUM(D69:M69)=0,"",COUNTIF(F68:F72,3))</f>
      </c>
      <c r="P69" s="117">
        <f>IF(SUM(D69:M69)=0,"",SUM(G68:G72))</f>
      </c>
      <c r="Q69" s="65">
        <f>IF(SUM(D69:M69)=0,"",SUM(F68:F72))</f>
      </c>
      <c r="R69" s="209"/>
      <c r="S69" s="210"/>
      <c r="U69" s="30">
        <f>+U76+U79+U82+V84</f>
        <v>0</v>
      </c>
      <c r="V69" s="31">
        <f>+V76+V79+V82+U84</f>
        <v>0</v>
      </c>
      <c r="W69" s="7">
        <f>+U69-V69</f>
        <v>0</v>
      </c>
      <c r="AI69" s="45"/>
    </row>
    <row r="70" spans="1:35" ht="11.25">
      <c r="A70" s="29" t="s">
        <v>9</v>
      </c>
      <c r="B70" s="109" t="s">
        <v>108</v>
      </c>
      <c r="C70" s="110" t="s">
        <v>112</v>
      </c>
      <c r="D70" s="118">
        <f>Q80</f>
      </c>
      <c r="E70" s="116">
        <f>P80</f>
      </c>
      <c r="F70" s="118">
        <f>Q82</f>
      </c>
      <c r="G70" s="116">
        <f>P82</f>
      </c>
      <c r="H70" s="111"/>
      <c r="I70" s="112"/>
      <c r="J70" s="113">
        <f>P83</f>
      </c>
      <c r="K70" s="114">
        <f>Q83</f>
      </c>
      <c r="L70" s="113">
        <f>P77</f>
      </c>
      <c r="M70" s="114">
        <f>Q77</f>
      </c>
      <c r="N70" s="115">
        <f>IF(SUM(D70:M70)=0,"",COUNTIF(I68:I72,3))</f>
      </c>
      <c r="O70" s="116">
        <f>IF(SUM(D70:M70)=0,"",COUNTIF(H68:H72,3))</f>
      </c>
      <c r="P70" s="117">
        <f>IF(SUM(D70:M70)=0,"",SUM(I68:I72))</f>
      </c>
      <c r="Q70" s="65">
        <f>IF(SUM(D70:M70)=0,"",SUM(H68:H72))</f>
      </c>
      <c r="R70" s="209"/>
      <c r="S70" s="210"/>
      <c r="U70" s="30">
        <f>+U77+V80+V82+U83</f>
        <v>0</v>
      </c>
      <c r="V70" s="31">
        <f>+V77+U80+U82+V83</f>
        <v>0</v>
      </c>
      <c r="W70" s="7">
        <f>+U70-V70</f>
        <v>0</v>
      </c>
      <c r="AI70" s="45"/>
    </row>
    <row r="71" spans="1:35" ht="11.25">
      <c r="A71" s="29" t="s">
        <v>10</v>
      </c>
      <c r="B71" s="109" t="s">
        <v>109</v>
      </c>
      <c r="C71" s="110" t="s">
        <v>85</v>
      </c>
      <c r="D71" s="118">
        <f>Q78</f>
      </c>
      <c r="E71" s="116">
        <f>P78</f>
      </c>
      <c r="F71" s="118">
        <f>Q76</f>
      </c>
      <c r="G71" s="116">
        <f>P76</f>
      </c>
      <c r="H71" s="118">
        <f>Q83</f>
      </c>
      <c r="I71" s="116">
        <f>P83</f>
      </c>
      <c r="J71" s="111"/>
      <c r="K71" s="112"/>
      <c r="L71" s="113">
        <f>P81</f>
      </c>
      <c r="M71" s="114">
        <f>Q81</f>
      </c>
      <c r="N71" s="115">
        <f>IF(SUM(D71:M71)=0,"",COUNTIF(K68:K72,3))</f>
      </c>
      <c r="O71" s="116">
        <f>IF(SUM(D71:M71)=0,"",COUNTIF(J68:J72,3))</f>
      </c>
      <c r="P71" s="117">
        <f>IF(SUM(D71:M71)=0,"",SUM(K68:K72))</f>
      </c>
      <c r="Q71" s="65">
        <f>IF(SUM(D71:M71)=0,"",SUM(J68:J72))</f>
      </c>
      <c r="R71" s="209"/>
      <c r="S71" s="210"/>
      <c r="U71" s="30">
        <f>+V76+V78+U81+V83</f>
        <v>0</v>
      </c>
      <c r="V71" s="31">
        <f>+U76+U78+V81+U83</f>
        <v>0</v>
      </c>
      <c r="W71" s="7">
        <f>+U71-V71</f>
        <v>0</v>
      </c>
      <c r="AI71" s="45"/>
    </row>
    <row r="72" spans="1:35" ht="12" thickBot="1">
      <c r="A72" s="32" t="s">
        <v>40</v>
      </c>
      <c r="B72" s="119" t="s">
        <v>110</v>
      </c>
      <c r="C72" s="120" t="s">
        <v>71</v>
      </c>
      <c r="D72" s="121">
        <f>Q75</f>
      </c>
      <c r="E72" s="122">
        <f>P75</f>
      </c>
      <c r="F72" s="121">
        <f>Q79</f>
      </c>
      <c r="G72" s="122">
        <f>P79</f>
      </c>
      <c r="H72" s="121">
        <f>Q77</f>
      </c>
      <c r="I72" s="122">
        <f>P77</f>
      </c>
      <c r="J72" s="121">
        <f>Q81</f>
      </c>
      <c r="K72" s="122">
        <f>P81</f>
      </c>
      <c r="L72" s="123"/>
      <c r="M72" s="124"/>
      <c r="N72" s="125">
        <f>IF(SUM(D72:M72)=0,"",COUNTIF(M68:M72,3))</f>
      </c>
      <c r="O72" s="122">
        <f>IF(SUM(D72:M72)=0,"",COUNTIF(L68:L72,3))</f>
      </c>
      <c r="P72" s="126">
        <f>IF(SUM(D72:M72)=0,"",SUM(M68:M72))</f>
      </c>
      <c r="Q72" s="75">
        <f>IF(SUM(D72:M72)=0,"",SUM(L68:L72))</f>
      </c>
      <c r="R72" s="211"/>
      <c r="S72" s="212"/>
      <c r="U72" s="30">
        <f>+V75+V77+V79+V81</f>
        <v>0</v>
      </c>
      <c r="V72" s="31">
        <f>+U75+U77+U79+U81</f>
        <v>0</v>
      </c>
      <c r="W72" s="7">
        <f>+U72-V72</f>
        <v>0</v>
      </c>
      <c r="AI72" s="45"/>
    </row>
    <row r="73" spans="1:35" ht="12" thickTop="1">
      <c r="A73" s="127"/>
      <c r="B73" s="10" t="s">
        <v>18</v>
      </c>
      <c r="D73" s="128"/>
      <c r="E73" s="128"/>
      <c r="F73" s="12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30"/>
      <c r="S73" s="130"/>
      <c r="T73" s="131"/>
      <c r="U73" s="132"/>
      <c r="V73" s="11" t="s">
        <v>19</v>
      </c>
      <c r="W73" s="12">
        <f>SUM(W68:W72)</f>
        <v>0</v>
      </c>
      <c r="X73" s="11" t="str">
        <f>IF(W73=0,"OK","Virhe")</f>
        <v>OK</v>
      </c>
      <c r="Y73" s="11"/>
      <c r="AI73" s="45"/>
    </row>
    <row r="74" spans="1:35" ht="12" thickBot="1">
      <c r="A74" s="133"/>
      <c r="B74" s="134" t="s">
        <v>20</v>
      </c>
      <c r="C74" s="135"/>
      <c r="D74" s="136"/>
      <c r="E74" s="137"/>
      <c r="F74" s="205" t="s">
        <v>21</v>
      </c>
      <c r="G74" s="206"/>
      <c r="H74" s="207" t="s">
        <v>22</v>
      </c>
      <c r="I74" s="208"/>
      <c r="J74" s="207" t="s">
        <v>23</v>
      </c>
      <c r="K74" s="208"/>
      <c r="L74" s="207" t="s">
        <v>24</v>
      </c>
      <c r="M74" s="208"/>
      <c r="N74" s="207" t="s">
        <v>25</v>
      </c>
      <c r="O74" s="208"/>
      <c r="P74" s="213" t="s">
        <v>26</v>
      </c>
      <c r="Q74" s="214"/>
      <c r="R74" s="93"/>
      <c r="T74" s="138"/>
      <c r="U74" s="203" t="s">
        <v>15</v>
      </c>
      <c r="V74" s="204"/>
      <c r="W74" s="33" t="s">
        <v>42</v>
      </c>
      <c r="AI74" s="45"/>
    </row>
    <row r="75" spans="1:35" ht="11.25">
      <c r="A75" s="34" t="s">
        <v>43</v>
      </c>
      <c r="B75" s="83" t="str">
        <f>IF(B68&gt;"",B68,"")</f>
        <v>Seppo Hiltunen</v>
      </c>
      <c r="C75" s="60" t="str">
        <f>IF(B72&gt;"",B72,"")</f>
        <v>Terho Pitkänen</v>
      </c>
      <c r="D75" s="139"/>
      <c r="E75" s="140"/>
      <c r="F75" s="158"/>
      <c r="G75" s="169"/>
      <c r="H75" s="158"/>
      <c r="I75" s="169"/>
      <c r="J75" s="158"/>
      <c r="K75" s="169"/>
      <c r="L75" s="158"/>
      <c r="M75" s="169"/>
      <c r="N75" s="158"/>
      <c r="O75" s="169"/>
      <c r="P75" s="141">
        <f aca="true" t="shared" si="56" ref="P75:P84">IF(COUNTA(F75:N75)=0,"",COUNTIF(F75:N75,"&gt;=0"))</f>
      </c>
      <c r="Q75" s="142">
        <f aca="true" t="shared" si="57" ref="Q75:Q84">IF(COUNTA(F75:N75)=0,"",(IF(LEFT(F75,1)="-",1,0)+IF(LEFT(H75,1)="-",1,0)+IF(LEFT(J75,1)="-",1,0)+IF(LEFT(L75,1)="-",1,0)+IF(LEFT(N75,1)="-",1,0)))</f>
      </c>
      <c r="R75" s="93"/>
      <c r="T75" s="138"/>
      <c r="U75" s="143">
        <f aca="true" t="shared" si="58" ref="U75:V84">+Y75+AA75+AC75+AE75+AG75</f>
        <v>0</v>
      </c>
      <c r="V75" s="144">
        <f t="shared" si="58"/>
        <v>0</v>
      </c>
      <c r="W75" s="35">
        <f aca="true" t="shared" si="59" ref="W75:W84">+U75-V75</f>
        <v>0</v>
      </c>
      <c r="Y75" s="17">
        <f aca="true" t="shared" si="60" ref="Y75:Y84">IF(F75="",0,IF(LEFT(F75,1)="-",ABS(F75),(IF(F75&gt;9,F75+2,11))))</f>
        <v>0</v>
      </c>
      <c r="Z75" s="18">
        <f aca="true" t="shared" si="61" ref="Z75:Z84">IF(F75="",0,IF(LEFT(F75,1)="-",(IF(ABS(F75)&gt;9,(ABS(F75)+2),11)),F75))</f>
        <v>0</v>
      </c>
      <c r="AA75" s="19">
        <f aca="true" t="shared" si="62" ref="AA75:AA84">IF(H75="",0,IF(LEFT(H75,1)="-",ABS(H75),(IF(H75&gt;9,H75+2,11))))</f>
        <v>0</v>
      </c>
      <c r="AB75" s="18">
        <f aca="true" t="shared" si="63" ref="AB75:AB84">IF(H75="",0,IF(LEFT(H75,1)="-",(IF(ABS(H75)&gt;9,(ABS(H75)+2),11)),H75))</f>
        <v>0</v>
      </c>
      <c r="AC75" s="19">
        <f aca="true" t="shared" si="64" ref="AC75:AC84">IF(J75="",0,IF(LEFT(J75,1)="-",ABS(J75),(IF(J75&gt;9,J75+2,11))))</f>
        <v>0</v>
      </c>
      <c r="AD75" s="18">
        <f aca="true" t="shared" si="65" ref="AD75:AD84">IF(J75="",0,IF(LEFT(J75,1)="-",(IF(ABS(J75)&gt;9,(ABS(J75)+2),11)),J75))</f>
        <v>0</v>
      </c>
      <c r="AE75" s="19">
        <f aca="true" t="shared" si="66" ref="AE75:AE84">IF(L75="",0,IF(LEFT(L75,1)="-",ABS(L75),(IF(L75&gt;9,L75+2,11))))</f>
        <v>0</v>
      </c>
      <c r="AF75" s="18">
        <f aca="true" t="shared" si="67" ref="AF75:AF84">IF(L75="",0,IF(LEFT(L75,1)="-",(IF(ABS(L75)&gt;9,(ABS(L75)+2),11)),L75))</f>
        <v>0</v>
      </c>
      <c r="AG75" s="19">
        <f aca="true" t="shared" si="68" ref="AG75:AG84">IF(N75="",0,IF(LEFT(N75,1)="-",ABS(N75),(IF(N75&gt;9,N75+2,11))))</f>
        <v>0</v>
      </c>
      <c r="AH75" s="18">
        <f aca="true" t="shared" si="69" ref="AH75:AH84">IF(N75="",0,IF(LEFT(N75,1)="-",(IF(ABS(N75)&gt;9,(ABS(N75)+2),11)),N75))</f>
        <v>0</v>
      </c>
      <c r="AI75" s="45"/>
    </row>
    <row r="76" spans="1:35" ht="11.25">
      <c r="A76" s="34" t="s">
        <v>28</v>
      </c>
      <c r="B76" s="83" t="str">
        <f>IF(B69&gt;"",B69,"")</f>
        <v>Tero Kallio</v>
      </c>
      <c r="C76" s="60" t="str">
        <f>IF(B71&gt;"",B71,"")</f>
        <v>Leo Kivelä</v>
      </c>
      <c r="D76" s="139"/>
      <c r="E76" s="140"/>
      <c r="F76" s="199"/>
      <c r="G76" s="200"/>
      <c r="H76" s="199"/>
      <c r="I76" s="200"/>
      <c r="J76" s="199"/>
      <c r="K76" s="200"/>
      <c r="L76" s="199"/>
      <c r="M76" s="200"/>
      <c r="N76" s="199"/>
      <c r="O76" s="200"/>
      <c r="P76" s="141">
        <f t="shared" si="56"/>
      </c>
      <c r="Q76" s="142">
        <f t="shared" si="57"/>
      </c>
      <c r="R76" s="93"/>
      <c r="T76" s="138"/>
      <c r="U76" s="143">
        <f t="shared" si="58"/>
        <v>0</v>
      </c>
      <c r="V76" s="144">
        <f t="shared" si="58"/>
        <v>0</v>
      </c>
      <c r="W76" s="35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</row>
    <row r="77" spans="1:35" ht="12" thickBot="1">
      <c r="A77" s="34" t="s">
        <v>44</v>
      </c>
      <c r="B77" s="145" t="str">
        <f>IF(B70&gt;"",B70,"")</f>
        <v>Pentti Ritalahti</v>
      </c>
      <c r="C77" s="146" t="str">
        <f>IF(B72&gt;"",B72,"")</f>
        <v>Terho Pitkänen</v>
      </c>
      <c r="D77" s="147"/>
      <c r="E77" s="148"/>
      <c r="F77" s="201"/>
      <c r="G77" s="202"/>
      <c r="H77" s="201"/>
      <c r="I77" s="202"/>
      <c r="J77" s="201"/>
      <c r="K77" s="202"/>
      <c r="L77" s="201"/>
      <c r="M77" s="202"/>
      <c r="N77" s="201"/>
      <c r="O77" s="202"/>
      <c r="P77" s="141">
        <f t="shared" si="56"/>
      </c>
      <c r="Q77" s="142">
        <f t="shared" si="57"/>
      </c>
      <c r="R77" s="93"/>
      <c r="T77" s="138"/>
      <c r="U77" s="143">
        <f t="shared" si="58"/>
        <v>0</v>
      </c>
      <c r="V77" s="144">
        <f t="shared" si="58"/>
        <v>0</v>
      </c>
      <c r="W77" s="35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</row>
    <row r="78" spans="1:35" ht="11.25">
      <c r="A78" s="34" t="s">
        <v>45</v>
      </c>
      <c r="B78" s="83" t="str">
        <f>IF(B68&gt;"",B68,"")</f>
        <v>Seppo Hiltunen</v>
      </c>
      <c r="C78" s="60" t="str">
        <f>IF(B71&gt;"",B71,"")</f>
        <v>Leo Kivelä</v>
      </c>
      <c r="D78" s="139"/>
      <c r="E78" s="140"/>
      <c r="F78" s="158"/>
      <c r="G78" s="169"/>
      <c r="H78" s="158"/>
      <c r="I78" s="169"/>
      <c r="J78" s="158"/>
      <c r="K78" s="169"/>
      <c r="L78" s="158"/>
      <c r="M78" s="169"/>
      <c r="N78" s="158"/>
      <c r="O78" s="169"/>
      <c r="P78" s="141">
        <f t="shared" si="56"/>
      </c>
      <c r="Q78" s="142">
        <f t="shared" si="57"/>
      </c>
      <c r="R78" s="93"/>
      <c r="T78" s="138"/>
      <c r="U78" s="143">
        <f t="shared" si="58"/>
        <v>0</v>
      </c>
      <c r="V78" s="144">
        <f t="shared" si="58"/>
        <v>0</v>
      </c>
      <c r="W78" s="35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</row>
    <row r="79" spans="1:35" ht="11.25">
      <c r="A79" s="34" t="s">
        <v>46</v>
      </c>
      <c r="B79" s="83" t="str">
        <f>IF(B69&gt;"",B69,"")</f>
        <v>Tero Kallio</v>
      </c>
      <c r="C79" s="60" t="str">
        <f>IF(B72&gt;"",B72,"")</f>
        <v>Terho Pitkänen</v>
      </c>
      <c r="D79" s="139"/>
      <c r="E79" s="140"/>
      <c r="F79" s="199"/>
      <c r="G79" s="200"/>
      <c r="H79" s="199"/>
      <c r="I79" s="200"/>
      <c r="J79" s="199"/>
      <c r="K79" s="200"/>
      <c r="L79" s="199"/>
      <c r="M79" s="200"/>
      <c r="N79" s="199"/>
      <c r="O79" s="200"/>
      <c r="P79" s="141">
        <f t="shared" si="56"/>
      </c>
      <c r="Q79" s="142">
        <f t="shared" si="57"/>
      </c>
      <c r="R79" s="93"/>
      <c r="T79" s="138"/>
      <c r="U79" s="143">
        <f t="shared" si="58"/>
        <v>0</v>
      </c>
      <c r="V79" s="144">
        <f t="shared" si="58"/>
        <v>0</v>
      </c>
      <c r="W79" s="35">
        <f t="shared" si="59"/>
        <v>0</v>
      </c>
      <c r="Y79" s="20">
        <f t="shared" si="60"/>
        <v>0</v>
      </c>
      <c r="Z79" s="21">
        <f t="shared" si="61"/>
        <v>0</v>
      </c>
      <c r="AA79" s="22">
        <f t="shared" si="62"/>
        <v>0</v>
      </c>
      <c r="AB79" s="21">
        <f t="shared" si="63"/>
        <v>0</v>
      </c>
      <c r="AC79" s="22">
        <f t="shared" si="64"/>
        <v>0</v>
      </c>
      <c r="AD79" s="21">
        <f t="shared" si="65"/>
        <v>0</v>
      </c>
      <c r="AE79" s="22">
        <f t="shared" si="66"/>
        <v>0</v>
      </c>
      <c r="AF79" s="21">
        <f t="shared" si="67"/>
        <v>0</v>
      </c>
      <c r="AG79" s="22">
        <f t="shared" si="68"/>
        <v>0</v>
      </c>
      <c r="AH79" s="21">
        <f t="shared" si="69"/>
        <v>0</v>
      </c>
      <c r="AI79" s="45"/>
    </row>
    <row r="80" spans="1:35" ht="12" thickBot="1">
      <c r="A80" s="34" t="s">
        <v>27</v>
      </c>
      <c r="B80" s="145" t="str">
        <f>IF(B68&gt;"",B68,"")</f>
        <v>Seppo Hiltunen</v>
      </c>
      <c r="C80" s="146" t="str">
        <f>IF(B70&gt;"",B70,"")</f>
        <v>Pentti Ritalahti</v>
      </c>
      <c r="D80" s="147"/>
      <c r="E80" s="148"/>
      <c r="F80" s="201"/>
      <c r="G80" s="202"/>
      <c r="H80" s="201"/>
      <c r="I80" s="202"/>
      <c r="J80" s="201"/>
      <c r="K80" s="202"/>
      <c r="L80" s="201"/>
      <c r="M80" s="202"/>
      <c r="N80" s="201"/>
      <c r="O80" s="202"/>
      <c r="P80" s="141">
        <f t="shared" si="56"/>
      </c>
      <c r="Q80" s="142">
        <f t="shared" si="57"/>
      </c>
      <c r="R80" s="93"/>
      <c r="T80" s="138"/>
      <c r="U80" s="143">
        <f t="shared" si="58"/>
        <v>0</v>
      </c>
      <c r="V80" s="144">
        <f t="shared" si="58"/>
        <v>0</v>
      </c>
      <c r="W80" s="35">
        <f t="shared" si="59"/>
        <v>0</v>
      </c>
      <c r="Y80" s="24">
        <f t="shared" si="60"/>
        <v>0</v>
      </c>
      <c r="Z80" s="25">
        <f t="shared" si="61"/>
        <v>0</v>
      </c>
      <c r="AA80" s="26">
        <f t="shared" si="62"/>
        <v>0</v>
      </c>
      <c r="AB80" s="25">
        <f t="shared" si="63"/>
        <v>0</v>
      </c>
      <c r="AC80" s="26">
        <f t="shared" si="64"/>
        <v>0</v>
      </c>
      <c r="AD80" s="25">
        <f t="shared" si="65"/>
        <v>0</v>
      </c>
      <c r="AE80" s="26">
        <f t="shared" si="66"/>
        <v>0</v>
      </c>
      <c r="AF80" s="25">
        <f t="shared" si="67"/>
        <v>0</v>
      </c>
      <c r="AG80" s="26">
        <f t="shared" si="68"/>
        <v>0</v>
      </c>
      <c r="AH80" s="25">
        <f t="shared" si="69"/>
        <v>0</v>
      </c>
      <c r="AI80" s="45"/>
    </row>
    <row r="81" spans="1:35" ht="11.25">
      <c r="A81" s="34" t="s">
        <v>47</v>
      </c>
      <c r="B81" s="83" t="str">
        <f>IF(B71&gt;"",B71,"")</f>
        <v>Leo Kivelä</v>
      </c>
      <c r="C81" s="60" t="str">
        <f>IF(B72&gt;"",B72,"")</f>
        <v>Terho Pitkänen</v>
      </c>
      <c r="D81" s="139"/>
      <c r="E81" s="140"/>
      <c r="F81" s="158"/>
      <c r="G81" s="169"/>
      <c r="H81" s="158"/>
      <c r="I81" s="169"/>
      <c r="J81" s="158"/>
      <c r="K81" s="169"/>
      <c r="L81" s="158"/>
      <c r="M81" s="169"/>
      <c r="N81" s="158"/>
      <c r="O81" s="169"/>
      <c r="P81" s="141">
        <f t="shared" si="56"/>
      </c>
      <c r="Q81" s="142">
        <f t="shared" si="57"/>
      </c>
      <c r="R81" s="93"/>
      <c r="T81" s="138"/>
      <c r="U81" s="143">
        <f t="shared" si="58"/>
        <v>0</v>
      </c>
      <c r="V81" s="144">
        <f t="shared" si="58"/>
        <v>0</v>
      </c>
      <c r="W81" s="35">
        <f t="shared" si="59"/>
        <v>0</v>
      </c>
      <c r="Y81" s="20">
        <f t="shared" si="60"/>
        <v>0</v>
      </c>
      <c r="Z81" s="21">
        <f t="shared" si="61"/>
        <v>0</v>
      </c>
      <c r="AA81" s="22">
        <f t="shared" si="62"/>
        <v>0</v>
      </c>
      <c r="AB81" s="21">
        <f t="shared" si="63"/>
        <v>0</v>
      </c>
      <c r="AC81" s="22">
        <f t="shared" si="64"/>
        <v>0</v>
      </c>
      <c r="AD81" s="21">
        <f t="shared" si="65"/>
        <v>0</v>
      </c>
      <c r="AE81" s="22">
        <f t="shared" si="66"/>
        <v>0</v>
      </c>
      <c r="AF81" s="21">
        <f t="shared" si="67"/>
        <v>0</v>
      </c>
      <c r="AG81" s="22">
        <f t="shared" si="68"/>
        <v>0</v>
      </c>
      <c r="AH81" s="21">
        <f t="shared" si="69"/>
        <v>0</v>
      </c>
      <c r="AI81" s="45"/>
    </row>
    <row r="82" spans="1:35" ht="11.25">
      <c r="A82" s="34" t="s">
        <v>30</v>
      </c>
      <c r="B82" s="83" t="str">
        <f>IF(B69&gt;"",B69,"")</f>
        <v>Tero Kallio</v>
      </c>
      <c r="C82" s="60" t="str">
        <f>IF(B70&gt;"",B70,"")</f>
        <v>Pentti Ritalahti</v>
      </c>
      <c r="D82" s="139"/>
      <c r="E82" s="140"/>
      <c r="F82" s="199"/>
      <c r="G82" s="200"/>
      <c r="H82" s="199"/>
      <c r="I82" s="200"/>
      <c r="J82" s="199"/>
      <c r="K82" s="200"/>
      <c r="L82" s="199"/>
      <c r="M82" s="200"/>
      <c r="N82" s="199"/>
      <c r="O82" s="200"/>
      <c r="P82" s="141">
        <f t="shared" si="56"/>
      </c>
      <c r="Q82" s="142">
        <f t="shared" si="57"/>
      </c>
      <c r="R82" s="93"/>
      <c r="T82" s="138"/>
      <c r="U82" s="143">
        <f t="shared" si="58"/>
        <v>0</v>
      </c>
      <c r="V82" s="144">
        <f t="shared" si="58"/>
        <v>0</v>
      </c>
      <c r="W82" s="35">
        <f t="shared" si="59"/>
        <v>0</v>
      </c>
      <c r="Y82" s="20">
        <f t="shared" si="60"/>
        <v>0</v>
      </c>
      <c r="Z82" s="21">
        <f t="shared" si="61"/>
        <v>0</v>
      </c>
      <c r="AA82" s="22">
        <f t="shared" si="62"/>
        <v>0</v>
      </c>
      <c r="AB82" s="21">
        <f t="shared" si="63"/>
        <v>0</v>
      </c>
      <c r="AC82" s="22">
        <f t="shared" si="64"/>
        <v>0</v>
      </c>
      <c r="AD82" s="21">
        <f t="shared" si="65"/>
        <v>0</v>
      </c>
      <c r="AE82" s="22">
        <f t="shared" si="66"/>
        <v>0</v>
      </c>
      <c r="AF82" s="21">
        <f t="shared" si="67"/>
        <v>0</v>
      </c>
      <c r="AG82" s="22">
        <f t="shared" si="68"/>
        <v>0</v>
      </c>
      <c r="AH82" s="21">
        <f t="shared" si="69"/>
        <v>0</v>
      </c>
      <c r="AI82" s="45"/>
    </row>
    <row r="83" spans="1:35" ht="12" thickBot="1">
      <c r="A83" s="34" t="s">
        <v>48</v>
      </c>
      <c r="B83" s="145" t="str">
        <f>IF(B70&gt;"",B70,"")</f>
        <v>Pentti Ritalahti</v>
      </c>
      <c r="C83" s="146" t="str">
        <f>IF(B71&gt;"",B71,"")</f>
        <v>Leo Kivelä</v>
      </c>
      <c r="D83" s="147"/>
      <c r="E83" s="148"/>
      <c r="F83" s="201"/>
      <c r="G83" s="202"/>
      <c r="H83" s="201"/>
      <c r="I83" s="202"/>
      <c r="J83" s="201"/>
      <c r="K83" s="202"/>
      <c r="L83" s="201"/>
      <c r="M83" s="202"/>
      <c r="N83" s="201"/>
      <c r="O83" s="202"/>
      <c r="P83" s="141">
        <f t="shared" si="56"/>
      </c>
      <c r="Q83" s="142">
        <f t="shared" si="57"/>
      </c>
      <c r="R83" s="93"/>
      <c r="T83" s="138"/>
      <c r="U83" s="143">
        <f t="shared" si="58"/>
        <v>0</v>
      </c>
      <c r="V83" s="144">
        <f t="shared" si="58"/>
        <v>0</v>
      </c>
      <c r="W83" s="35">
        <f t="shared" si="59"/>
        <v>0</v>
      </c>
      <c r="Y83" s="20">
        <f t="shared" si="60"/>
        <v>0</v>
      </c>
      <c r="Z83" s="21">
        <f t="shared" si="61"/>
        <v>0</v>
      </c>
      <c r="AA83" s="22">
        <f t="shared" si="62"/>
        <v>0</v>
      </c>
      <c r="AB83" s="21">
        <f t="shared" si="63"/>
        <v>0</v>
      </c>
      <c r="AC83" s="22">
        <f t="shared" si="64"/>
        <v>0</v>
      </c>
      <c r="AD83" s="21">
        <f t="shared" si="65"/>
        <v>0</v>
      </c>
      <c r="AE83" s="22">
        <f t="shared" si="66"/>
        <v>0</v>
      </c>
      <c r="AF83" s="21">
        <f t="shared" si="67"/>
        <v>0</v>
      </c>
      <c r="AG83" s="22">
        <f t="shared" si="68"/>
        <v>0</v>
      </c>
      <c r="AH83" s="21">
        <f t="shared" si="69"/>
        <v>0</v>
      </c>
      <c r="AI83" s="45"/>
    </row>
    <row r="84" spans="1:35" ht="12" thickBot="1">
      <c r="A84" s="36" t="s">
        <v>31</v>
      </c>
      <c r="B84" s="97" t="str">
        <f>IF(B68&gt;"",B68,"")</f>
        <v>Seppo Hiltunen</v>
      </c>
      <c r="C84" s="98" t="str">
        <f>IF(B69&gt;"",B69,"")</f>
        <v>Tero Kallio</v>
      </c>
      <c r="D84" s="149"/>
      <c r="E84" s="150"/>
      <c r="F84" s="197"/>
      <c r="G84" s="198"/>
      <c r="H84" s="197"/>
      <c r="I84" s="198"/>
      <c r="J84" s="197"/>
      <c r="K84" s="198"/>
      <c r="L84" s="197"/>
      <c r="M84" s="198"/>
      <c r="N84" s="197"/>
      <c r="O84" s="198"/>
      <c r="P84" s="151">
        <f t="shared" si="56"/>
      </c>
      <c r="Q84" s="152">
        <f t="shared" si="57"/>
      </c>
      <c r="R84" s="103"/>
      <c r="S84" s="153"/>
      <c r="T84" s="138"/>
      <c r="U84" s="154">
        <f t="shared" si="58"/>
        <v>0</v>
      </c>
      <c r="V84" s="155">
        <f t="shared" si="58"/>
        <v>0</v>
      </c>
      <c r="W84" s="37">
        <f t="shared" si="59"/>
        <v>0</v>
      </c>
      <c r="Y84" s="20">
        <f t="shared" si="60"/>
        <v>0</v>
      </c>
      <c r="Z84" s="21">
        <f t="shared" si="61"/>
        <v>0</v>
      </c>
      <c r="AA84" s="22">
        <f t="shared" si="62"/>
        <v>0</v>
      </c>
      <c r="AB84" s="21">
        <f t="shared" si="63"/>
        <v>0</v>
      </c>
      <c r="AC84" s="22">
        <f t="shared" si="64"/>
        <v>0</v>
      </c>
      <c r="AD84" s="21">
        <f t="shared" si="65"/>
        <v>0</v>
      </c>
      <c r="AE84" s="22">
        <f t="shared" si="66"/>
        <v>0</v>
      </c>
      <c r="AF84" s="21">
        <f t="shared" si="67"/>
        <v>0</v>
      </c>
      <c r="AG84" s="22">
        <f t="shared" si="68"/>
        <v>0</v>
      </c>
      <c r="AH84" s="21">
        <f t="shared" si="69"/>
        <v>0</v>
      </c>
      <c r="AI84" s="45"/>
    </row>
    <row r="85" ht="12" thickTop="1">
      <c r="AI85" s="45"/>
    </row>
    <row r="86" ht="11.25">
      <c r="AI86" s="45"/>
    </row>
    <row r="87" ht="11.25">
      <c r="AI87" s="45"/>
    </row>
  </sheetData>
  <mergeCells count="285">
    <mergeCell ref="J1:M1"/>
    <mergeCell ref="N1:P1"/>
    <mergeCell ref="Q1:S1"/>
    <mergeCell ref="D2:F2"/>
    <mergeCell ref="G2:I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N66:P66"/>
    <mergeCell ref="Q66:S66"/>
    <mergeCell ref="R67:S67"/>
    <mergeCell ref="R68:S68"/>
    <mergeCell ref="D67:E67"/>
    <mergeCell ref="F67:G67"/>
    <mergeCell ref="H67:I67"/>
    <mergeCell ref="J67:K67"/>
    <mergeCell ref="N74:O74"/>
    <mergeCell ref="P74:Q74"/>
    <mergeCell ref="L67:M67"/>
    <mergeCell ref="P67:Q67"/>
    <mergeCell ref="R69:S69"/>
    <mergeCell ref="R70:S70"/>
    <mergeCell ref="R71:S71"/>
    <mergeCell ref="R72:S72"/>
    <mergeCell ref="U74:V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80:O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N82:O82"/>
    <mergeCell ref="F83:G83"/>
    <mergeCell ref="H83:I83"/>
    <mergeCell ref="J83:K83"/>
    <mergeCell ref="L83:M83"/>
    <mergeCell ref="N83:O83"/>
    <mergeCell ref="F82:G82"/>
    <mergeCell ref="H82:I82"/>
    <mergeCell ref="J82:K82"/>
    <mergeCell ref="L82:M82"/>
    <mergeCell ref="N84:O84"/>
    <mergeCell ref="F84:G84"/>
    <mergeCell ref="H84:I84"/>
    <mergeCell ref="J84:K84"/>
    <mergeCell ref="L84:M84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1"/>
  <sheetViews>
    <sheetView workbookViewId="0" topLeftCell="A1">
      <selection activeCell="C54" sqref="C54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7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35" ht="12" thickTop="1">
      <c r="A1" s="38"/>
      <c r="B1" s="39" t="s">
        <v>64</v>
      </c>
      <c r="C1" s="40"/>
      <c r="D1" s="40"/>
      <c r="E1" s="40"/>
      <c r="F1" s="41"/>
      <c r="G1" s="40"/>
      <c r="H1" s="42" t="s">
        <v>0</v>
      </c>
      <c r="I1" s="43"/>
      <c r="J1" s="184" t="s">
        <v>49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</row>
    <row r="2" spans="1:35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56">
        <v>39102</v>
      </c>
      <c r="K2" s="156"/>
      <c r="L2" s="156"/>
      <c r="M2" s="157"/>
      <c r="N2" s="49" t="s">
        <v>4</v>
      </c>
      <c r="O2" s="50"/>
      <c r="P2" s="50"/>
      <c r="Q2" s="194">
        <v>0.4166666666666667</v>
      </c>
      <c r="R2" s="195"/>
      <c r="S2" s="196"/>
      <c r="AI2" s="45"/>
    </row>
    <row r="3" spans="1:35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</row>
    <row r="4" spans="1:35" ht="11.25">
      <c r="A4" s="4" t="s">
        <v>7</v>
      </c>
      <c r="B4" s="56" t="s">
        <v>83</v>
      </c>
      <c r="C4" s="57" t="s">
        <v>114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</row>
    <row r="5" spans="1:35" ht="11.25">
      <c r="A5" s="4" t="s">
        <v>8</v>
      </c>
      <c r="B5" s="56" t="s">
        <v>113</v>
      </c>
      <c r="C5" s="57" t="s">
        <v>94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</row>
    <row r="6" spans="1:35" ht="11.25">
      <c r="A6" s="4" t="s">
        <v>9</v>
      </c>
      <c r="B6" s="56" t="s">
        <v>99</v>
      </c>
      <c r="C6" s="57" t="s">
        <v>100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</row>
    <row r="7" spans="1:35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</row>
    <row r="8" spans="1:35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</row>
    <row r="9" spans="1:35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</row>
    <row r="10" spans="1:35" ht="11.25">
      <c r="A10" s="16" t="s">
        <v>27</v>
      </c>
      <c r="B10" s="83" t="str">
        <f>IF(B4&gt;"",B4,"")</f>
        <v>Matti Nyyssönen</v>
      </c>
      <c r="C10" s="60" t="str">
        <f>IF(B6&gt;"",B6,"")</f>
        <v>Harri Korpelainen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</row>
    <row r="11" spans="1:35" ht="11.25">
      <c r="A11" s="16" t="s">
        <v>28</v>
      </c>
      <c r="B11" s="83" t="str">
        <f>IF(B5&gt;"",B5,"")</f>
        <v>Heikki Järvinen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</row>
    <row r="12" spans="1:35" ht="12" thickBot="1">
      <c r="A12" s="16" t="s">
        <v>29</v>
      </c>
      <c r="B12" s="95" t="str">
        <f>IF(B4&gt;"",B4,"")</f>
        <v>Matti Nyyssönen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</row>
    <row r="13" spans="1:35" ht="11.25">
      <c r="A13" s="16" t="s">
        <v>30</v>
      </c>
      <c r="B13" s="83" t="str">
        <f>IF(B5&gt;"",B5,"")</f>
        <v>Heikki Järvinen</v>
      </c>
      <c r="C13" s="60" t="str">
        <f>IF(B6&gt;"",B6,"")</f>
        <v>Harri Korpelainen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</row>
    <row r="14" spans="1:35" ht="11.25">
      <c r="A14" s="16" t="s">
        <v>31</v>
      </c>
      <c r="B14" s="83" t="str">
        <f>IF(B4&gt;"",B4,"")</f>
        <v>Matti Nyyssönen</v>
      </c>
      <c r="C14" s="60" t="str">
        <f>IF(B5&gt;"",B5,"")</f>
        <v>Heikki Järvinen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</row>
    <row r="15" spans="1:35" ht="12" thickBot="1">
      <c r="A15" s="23" t="s">
        <v>32</v>
      </c>
      <c r="B15" s="97" t="str">
        <f>IF(B6&gt;"",B6,"")</f>
        <v>Harri Korpelainen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</row>
    <row r="16" ht="12.75" thickBot="1" thickTop="1">
      <c r="AI16" s="45"/>
    </row>
    <row r="17" spans="1:35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49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</row>
    <row r="18" spans="1:35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56">
        <v>39102</v>
      </c>
      <c r="K18" s="156"/>
      <c r="L18" s="156"/>
      <c r="M18" s="157"/>
      <c r="N18" s="49" t="s">
        <v>4</v>
      </c>
      <c r="O18" s="50"/>
      <c r="P18" s="50"/>
      <c r="Q18" s="194">
        <v>0.4166666666666667</v>
      </c>
      <c r="R18" s="195"/>
      <c r="S18" s="196"/>
      <c r="AI18" s="45"/>
    </row>
    <row r="19" spans="1:35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</row>
    <row r="20" spans="1:35" ht="11.25">
      <c r="A20" s="4" t="s">
        <v>7</v>
      </c>
      <c r="B20" s="56" t="s">
        <v>115</v>
      </c>
      <c r="C20" s="57" t="s">
        <v>118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</row>
    <row r="21" spans="1:35" ht="11.25">
      <c r="A21" s="4" t="s">
        <v>8</v>
      </c>
      <c r="B21" s="56" t="s">
        <v>116</v>
      </c>
      <c r="C21" s="57" t="s">
        <v>94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</row>
    <row r="22" spans="1:35" ht="11.25">
      <c r="A22" s="4" t="s">
        <v>9</v>
      </c>
      <c r="B22" s="56" t="s">
        <v>117</v>
      </c>
      <c r="C22" s="57" t="s">
        <v>119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</row>
    <row r="23" spans="1:35" ht="12" thickBot="1">
      <c r="A23" s="8" t="s">
        <v>10</v>
      </c>
      <c r="B23" s="66" t="s">
        <v>110</v>
      </c>
      <c r="C23" s="67" t="s">
        <v>71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</row>
    <row r="24" spans="1:35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</row>
    <row r="25" spans="1:35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</row>
    <row r="26" spans="1:35" ht="11.25">
      <c r="A26" s="16" t="s">
        <v>27</v>
      </c>
      <c r="B26" s="83" t="str">
        <f>IF(B20&gt;"",B20,"")</f>
        <v>Matti Lappalainen</v>
      </c>
      <c r="C26" s="60" t="str">
        <f>IF(B22&gt;"",B22,"")</f>
        <v>Thomas Hallbäck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</row>
    <row r="27" spans="1:35" ht="11.25">
      <c r="A27" s="16" t="s">
        <v>28</v>
      </c>
      <c r="B27" s="83" t="str">
        <f>IF(B21&gt;"",B21,"")</f>
        <v>Markku Ruotsalainen</v>
      </c>
      <c r="C27" s="60" t="str">
        <f>IF(B23&gt;"",B23,"")</f>
        <v>Terho Pitkänen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</row>
    <row r="28" spans="1:35" ht="12" thickBot="1">
      <c r="A28" s="16" t="s">
        <v>29</v>
      </c>
      <c r="B28" s="95" t="str">
        <f>IF(B20&gt;"",B20,"")</f>
        <v>Matti Lappalainen</v>
      </c>
      <c r="C28" s="96" t="str">
        <f>IF(B23&gt;"",B23,"")</f>
        <v>Terho Pitkänen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</row>
    <row r="29" spans="1:35" ht="11.25">
      <c r="A29" s="16" t="s">
        <v>30</v>
      </c>
      <c r="B29" s="83" t="str">
        <f>IF(B21&gt;"",B21,"")</f>
        <v>Markku Ruotsalainen</v>
      </c>
      <c r="C29" s="60" t="str">
        <f>IF(B22&gt;"",B22,"")</f>
        <v>Thomas Hallbäck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</row>
    <row r="30" spans="1:35" ht="11.25">
      <c r="A30" s="16" t="s">
        <v>31</v>
      </c>
      <c r="B30" s="83" t="str">
        <f>IF(B20&gt;"",B20,"")</f>
        <v>Matti Lappalainen</v>
      </c>
      <c r="C30" s="60" t="str">
        <f>IF(B21&gt;"",B21,"")</f>
        <v>Markku Ruotsalainen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</row>
    <row r="31" spans="1:35" ht="12" thickBot="1">
      <c r="A31" s="23" t="s">
        <v>32</v>
      </c>
      <c r="B31" s="97" t="str">
        <f>IF(B22&gt;"",B22,"")</f>
        <v>Thomas Hallbäck</v>
      </c>
      <c r="C31" s="98" t="str">
        <f>IF(B23&gt;"",B23,"")</f>
        <v>Terho Pitkänen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</row>
    <row r="32" ht="12.75" thickBot="1" thickTop="1">
      <c r="AI32" s="45"/>
    </row>
    <row r="33" spans="1:35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49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</row>
    <row r="34" spans="1:35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56">
        <v>39102</v>
      </c>
      <c r="K34" s="156"/>
      <c r="L34" s="156"/>
      <c r="M34" s="157"/>
      <c r="N34" s="49" t="s">
        <v>4</v>
      </c>
      <c r="O34" s="50"/>
      <c r="P34" s="50"/>
      <c r="Q34" s="194">
        <v>0.4166666666666667</v>
      </c>
      <c r="R34" s="195"/>
      <c r="S34" s="196"/>
      <c r="AI34" s="45"/>
    </row>
    <row r="35" spans="1:35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</row>
    <row r="36" spans="1:35" ht="11.25">
      <c r="A36" s="4" t="s">
        <v>7</v>
      </c>
      <c r="B36" s="56" t="s">
        <v>120</v>
      </c>
      <c r="C36" s="57" t="s">
        <v>112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</row>
    <row r="37" spans="1:35" ht="11.25">
      <c r="A37" s="4" t="s">
        <v>8</v>
      </c>
      <c r="B37" s="56" t="s">
        <v>103</v>
      </c>
      <c r="C37" s="57" t="s">
        <v>71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</row>
    <row r="38" spans="1:35" ht="11.25">
      <c r="A38" s="4" t="s">
        <v>9</v>
      </c>
      <c r="B38" s="56" t="s">
        <v>121</v>
      </c>
      <c r="C38" s="57" t="s">
        <v>122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</row>
    <row r="39" spans="1:35" ht="12" thickBot="1">
      <c r="A39" s="8" t="s">
        <v>10</v>
      </c>
      <c r="B39" s="66" t="s">
        <v>98</v>
      </c>
      <c r="C39" s="67" t="s">
        <v>77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</row>
    <row r="40" spans="1:35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</row>
    <row r="41" spans="1:35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</row>
    <row r="42" spans="1:35" ht="11.25">
      <c r="A42" s="16" t="s">
        <v>27</v>
      </c>
      <c r="B42" s="83" t="str">
        <f>IF(B36&gt;"",B36,"")</f>
        <v>Yan Zhuo-Ping</v>
      </c>
      <c r="C42" s="60" t="str">
        <f>IF(B38&gt;"",B38,"")</f>
        <v>Teuvo Nisula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</row>
    <row r="43" spans="1:35" ht="11.25">
      <c r="A43" s="16" t="s">
        <v>28</v>
      </c>
      <c r="B43" s="83" t="str">
        <f>IF(B37&gt;"",B37,"")</f>
        <v>Matti Kurvinen</v>
      </c>
      <c r="C43" s="60" t="str">
        <f>IF(B39&gt;"",B39,"")</f>
        <v>Jan Forsman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</row>
    <row r="44" spans="1:35" ht="12" thickBot="1">
      <c r="A44" s="16" t="s">
        <v>29</v>
      </c>
      <c r="B44" s="95" t="str">
        <f>IF(B36&gt;"",B36,"")</f>
        <v>Yan Zhuo-Ping</v>
      </c>
      <c r="C44" s="96" t="str">
        <f>IF(B39&gt;"",B39,"")</f>
        <v>Jan Forsman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</row>
    <row r="45" spans="1:35" ht="11.25">
      <c r="A45" s="16" t="s">
        <v>30</v>
      </c>
      <c r="B45" s="83" t="str">
        <f>IF(B37&gt;"",B37,"")</f>
        <v>Matti Kurvinen</v>
      </c>
      <c r="C45" s="60" t="str">
        <f>IF(B38&gt;"",B38,"")</f>
        <v>Teuvo Nisula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</row>
    <row r="46" spans="1:35" ht="11.25">
      <c r="A46" s="16" t="s">
        <v>31</v>
      </c>
      <c r="B46" s="83" t="str">
        <f>IF(B36&gt;"",B36,"")</f>
        <v>Yan Zhuo-Ping</v>
      </c>
      <c r="C46" s="60" t="str">
        <f>IF(B37&gt;"",B37,"")</f>
        <v>Matti Kurvinen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</row>
    <row r="47" spans="1:35" ht="12" thickBot="1">
      <c r="A47" s="23" t="s">
        <v>32</v>
      </c>
      <c r="B47" s="97" t="str">
        <f>IF(B38&gt;"",B38,"")</f>
        <v>Teuvo Nisula</v>
      </c>
      <c r="C47" s="98" t="str">
        <f>IF(B39&gt;"",B39,"")</f>
        <v>Jan Forsman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</row>
    <row r="48" ht="12.75" thickBot="1" thickTop="1">
      <c r="AI48" s="45"/>
    </row>
    <row r="49" spans="1:35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49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</row>
    <row r="50" spans="1:35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56">
        <v>39102</v>
      </c>
      <c r="K50" s="156"/>
      <c r="L50" s="156"/>
      <c r="M50" s="157"/>
      <c r="N50" s="49" t="s">
        <v>4</v>
      </c>
      <c r="O50" s="50"/>
      <c r="P50" s="50"/>
      <c r="Q50" s="194">
        <v>0.4166666666666667</v>
      </c>
      <c r="R50" s="195"/>
      <c r="S50" s="196"/>
      <c r="AI50" s="45"/>
    </row>
    <row r="51" spans="1:35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</row>
    <row r="52" spans="1:35" ht="11.25">
      <c r="A52" s="4" t="s">
        <v>7</v>
      </c>
      <c r="B52" s="56" t="s">
        <v>101</v>
      </c>
      <c r="C52" s="57" t="s">
        <v>90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</row>
    <row r="53" spans="1:35" ht="11.25">
      <c r="A53" s="4" t="s">
        <v>8</v>
      </c>
      <c r="B53" s="56" t="s">
        <v>123</v>
      </c>
      <c r="C53" s="57" t="s">
        <v>80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</row>
    <row r="54" spans="1:35" ht="11.25">
      <c r="A54" s="4" t="s">
        <v>9</v>
      </c>
      <c r="B54" s="56" t="s">
        <v>124</v>
      </c>
      <c r="C54" s="57" t="s">
        <v>125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</row>
    <row r="55" spans="1:35" ht="12" thickBot="1">
      <c r="A55" s="8" t="s">
        <v>10</v>
      </c>
      <c r="B55" s="66" t="s">
        <v>126</v>
      </c>
      <c r="C55" s="67" t="s">
        <v>100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</row>
    <row r="56" spans="1:35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</row>
    <row r="57" spans="1:35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</row>
    <row r="58" spans="1:35" ht="11.25">
      <c r="A58" s="16" t="s">
        <v>27</v>
      </c>
      <c r="B58" s="83" t="str">
        <f>IF(B52&gt;"",B52,"")</f>
        <v>Veli-Matti Korpela</v>
      </c>
      <c r="C58" s="60" t="str">
        <f>IF(B54&gt;"",B54,"")</f>
        <v>T.Stenholm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</row>
    <row r="59" spans="1:35" ht="11.25">
      <c r="A59" s="16" t="s">
        <v>28</v>
      </c>
      <c r="B59" s="83" t="str">
        <f>IF(B53&gt;"",B53,"")</f>
        <v>Esa Kettunen</v>
      </c>
      <c r="C59" s="60" t="str">
        <f>IF(B55&gt;"",B55,"")</f>
        <v>Jarmo Itkonen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</row>
    <row r="60" spans="1:35" ht="12" thickBot="1">
      <c r="A60" s="16" t="s">
        <v>29</v>
      </c>
      <c r="B60" s="95" t="str">
        <f>IF(B52&gt;"",B52,"")</f>
        <v>Veli-Matti Korpela</v>
      </c>
      <c r="C60" s="96" t="str">
        <f>IF(B55&gt;"",B55,"")</f>
        <v>Jarmo Itkonen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</row>
    <row r="61" spans="1:35" ht="11.25">
      <c r="A61" s="16" t="s">
        <v>30</v>
      </c>
      <c r="B61" s="83" t="str">
        <f>IF(B53&gt;"",B53,"")</f>
        <v>Esa Kettunen</v>
      </c>
      <c r="C61" s="60" t="str">
        <f>IF(B54&gt;"",B54,"")</f>
        <v>T.Stenholm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</row>
    <row r="62" spans="1:35" ht="11.25">
      <c r="A62" s="16" t="s">
        <v>31</v>
      </c>
      <c r="B62" s="83" t="str">
        <f>IF(B52&gt;"",B52,"")</f>
        <v>Veli-Matti Korpela</v>
      </c>
      <c r="C62" s="60" t="str">
        <f>IF(B53&gt;"",B53,"")</f>
        <v>Esa Kettunen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</row>
    <row r="63" spans="1:35" ht="12" thickBot="1">
      <c r="A63" s="23" t="s">
        <v>32</v>
      </c>
      <c r="B63" s="97" t="str">
        <f>IF(B54&gt;"",B54,"")</f>
        <v>T.Stenholm</v>
      </c>
      <c r="C63" s="98" t="str">
        <f>IF(B55&gt;"",B55,"")</f>
        <v>Jarmo Itkonen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</row>
    <row r="64" ht="12.75" thickBot="1" thickTop="1">
      <c r="AI64" s="45"/>
    </row>
    <row r="65" spans="1:35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49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  <c r="AI65" s="45"/>
    </row>
    <row r="66" spans="1:35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56">
        <v>39102</v>
      </c>
      <c r="K66" s="156"/>
      <c r="L66" s="156"/>
      <c r="M66" s="157"/>
      <c r="N66" s="49" t="s">
        <v>4</v>
      </c>
      <c r="O66" s="50"/>
      <c r="P66" s="50"/>
      <c r="Q66" s="194">
        <v>0.4166666666666667</v>
      </c>
      <c r="R66" s="195"/>
      <c r="S66" s="196"/>
      <c r="AI66" s="45"/>
    </row>
    <row r="67" spans="1:35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  <c r="AI67" s="45"/>
    </row>
    <row r="68" spans="1:35" ht="11.25">
      <c r="A68" s="4" t="s">
        <v>7</v>
      </c>
      <c r="B68" s="56" t="s">
        <v>127</v>
      </c>
      <c r="C68" s="57" t="s">
        <v>85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  <c r="AI68" s="45"/>
    </row>
    <row r="69" spans="1:35" ht="11.25">
      <c r="A69" s="4" t="s">
        <v>8</v>
      </c>
      <c r="B69" s="56" t="s">
        <v>128</v>
      </c>
      <c r="C69" s="57" t="s">
        <v>125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  <c r="AI69" s="45"/>
    </row>
    <row r="70" spans="1:35" ht="11.25">
      <c r="A70" s="4" t="s">
        <v>9</v>
      </c>
      <c r="B70" s="56" t="s">
        <v>129</v>
      </c>
      <c r="C70" s="57" t="s">
        <v>75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  <c r="AI70" s="45"/>
    </row>
    <row r="71" spans="1:35" ht="12" thickBot="1">
      <c r="A71" s="8" t="s">
        <v>10</v>
      </c>
      <c r="B71" s="66" t="s">
        <v>102</v>
      </c>
      <c r="C71" s="67" t="s">
        <v>104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  <c r="AI71" s="45"/>
    </row>
    <row r="72" spans="1:35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  <c r="AI72" s="45"/>
    </row>
    <row r="73" spans="1:35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  <c r="AI73" s="45"/>
    </row>
    <row r="74" spans="1:35" ht="11.25">
      <c r="A74" s="16" t="s">
        <v>27</v>
      </c>
      <c r="B74" s="83" t="str">
        <f>IF(B68&gt;"",B68,"")</f>
        <v>Julius Muinonen</v>
      </c>
      <c r="C74" s="60" t="str">
        <f>IF(B70&gt;"",B70,"")</f>
        <v>Jukka Heino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  <c r="AI74" s="45"/>
    </row>
    <row r="75" spans="1:35" ht="11.25">
      <c r="A75" s="16" t="s">
        <v>28</v>
      </c>
      <c r="B75" s="83" t="str">
        <f>IF(B69&gt;"",B69,"")</f>
        <v>J.Lempiäinen</v>
      </c>
      <c r="C75" s="60" t="str">
        <f>IF(B71&gt;"",B71,"")</f>
        <v>Roger Söderberg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  <c r="AI75" s="45"/>
    </row>
    <row r="76" spans="1:35" ht="12" thickBot="1">
      <c r="A76" s="16" t="s">
        <v>29</v>
      </c>
      <c r="B76" s="95" t="str">
        <f>IF(B68&gt;"",B68,"")</f>
        <v>Julius Muinonen</v>
      </c>
      <c r="C76" s="96" t="str">
        <f>IF(B71&gt;"",B71,"")</f>
        <v>Roger Söderberg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</row>
    <row r="77" spans="1:35" ht="11.25">
      <c r="A77" s="16" t="s">
        <v>30</v>
      </c>
      <c r="B77" s="83" t="str">
        <f>IF(B69&gt;"",B69,"")</f>
        <v>J.Lempiäinen</v>
      </c>
      <c r="C77" s="60" t="str">
        <f>IF(B70&gt;"",B70,"")</f>
        <v>Jukka Heino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</row>
    <row r="78" spans="1:35" ht="11.25">
      <c r="A78" s="16" t="s">
        <v>31</v>
      </c>
      <c r="B78" s="83" t="str">
        <f>IF(B68&gt;"",B68,"")</f>
        <v>Julius Muinonen</v>
      </c>
      <c r="C78" s="60" t="str">
        <f>IF(B69&gt;"",B69,"")</f>
        <v>J.Lempiäinen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</row>
    <row r="79" spans="1:35" ht="12" thickBot="1">
      <c r="A79" s="23" t="s">
        <v>32</v>
      </c>
      <c r="B79" s="97" t="str">
        <f>IF(B70&gt;"",B70,"")</f>
        <v>Jukka Heino</v>
      </c>
      <c r="C79" s="98" t="str">
        <f>IF(B71&gt;"",B71,"")</f>
        <v>Roger Söderberg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  <c r="AI79" s="45"/>
    </row>
    <row r="80" ht="12.75" thickBot="1" thickTop="1">
      <c r="AI80" s="45"/>
    </row>
    <row r="81" spans="1:35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49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  <c r="AI81" s="45"/>
    </row>
    <row r="82" spans="1:35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56">
        <v>39102</v>
      </c>
      <c r="K82" s="156"/>
      <c r="L82" s="156"/>
      <c r="M82" s="157"/>
      <c r="N82" s="49" t="s">
        <v>4</v>
      </c>
      <c r="O82" s="50"/>
      <c r="P82" s="50"/>
      <c r="Q82" s="194">
        <v>0.4166666666666667</v>
      </c>
      <c r="R82" s="195"/>
      <c r="S82" s="196"/>
      <c r="AI82" s="45"/>
    </row>
    <row r="83" spans="1:35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  <c r="AI83" s="45"/>
    </row>
    <row r="84" spans="1:35" ht="11.25">
      <c r="A84" s="4" t="s">
        <v>7</v>
      </c>
      <c r="B84" s="56" t="s">
        <v>130</v>
      </c>
      <c r="C84" s="57" t="s">
        <v>71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  <c r="AI84" s="45"/>
    </row>
    <row r="85" spans="1:35" ht="11.25">
      <c r="A85" s="4" t="s">
        <v>8</v>
      </c>
      <c r="B85" s="56" t="s">
        <v>96</v>
      </c>
      <c r="C85" s="57" t="s">
        <v>94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  <c r="AI85" s="45"/>
    </row>
    <row r="86" spans="1:35" ht="11.25">
      <c r="A86" s="4" t="s">
        <v>9</v>
      </c>
      <c r="B86" s="56" t="s">
        <v>108</v>
      </c>
      <c r="C86" s="57" t="s">
        <v>112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  <c r="AI86" s="45"/>
    </row>
    <row r="87" spans="1:35" ht="12" thickBot="1">
      <c r="A87" s="8" t="s">
        <v>10</v>
      </c>
      <c r="B87" s="66" t="s">
        <v>131</v>
      </c>
      <c r="C87" s="67" t="s">
        <v>132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  <c r="AI87" s="45"/>
    </row>
    <row r="88" spans="1:35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  <c r="AI88" s="45"/>
    </row>
    <row r="89" spans="1:35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  <c r="AI89" s="45"/>
    </row>
    <row r="90" spans="1:35" ht="11.25">
      <c r="A90" s="16" t="s">
        <v>27</v>
      </c>
      <c r="B90" s="83" t="str">
        <f>IF(B84&gt;"",B84,"")</f>
        <v>Pekka Kolppanen</v>
      </c>
      <c r="C90" s="60" t="str">
        <f>IF(B86&gt;"",B86,"")</f>
        <v>Pentti Ritalahti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  <c r="AI90" s="45"/>
    </row>
    <row r="91" spans="1:35" ht="11.25">
      <c r="A91" s="16" t="s">
        <v>28</v>
      </c>
      <c r="B91" s="83" t="str">
        <f>IF(B85&gt;"",B85,"")</f>
        <v>Juha Karjola</v>
      </c>
      <c r="C91" s="60" t="str">
        <f>IF(B87&gt;"",B87,"")</f>
        <v>Jarmo Patja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  <c r="AI91" s="45"/>
    </row>
    <row r="92" spans="1:35" ht="12" thickBot="1">
      <c r="A92" s="16" t="s">
        <v>29</v>
      </c>
      <c r="B92" s="95" t="str">
        <f>IF(B84&gt;"",B84,"")</f>
        <v>Pekka Kolppanen</v>
      </c>
      <c r="C92" s="96" t="str">
        <f>IF(B87&gt;"",B87,"")</f>
        <v>Jarmo Patja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  <c r="AI92" s="45"/>
    </row>
    <row r="93" spans="1:35" ht="11.25">
      <c r="A93" s="16" t="s">
        <v>30</v>
      </c>
      <c r="B93" s="83" t="str">
        <f>IF(B85&gt;"",B85,"")</f>
        <v>Juha Karjola</v>
      </c>
      <c r="C93" s="60" t="str">
        <f>IF(B86&gt;"",B86,"")</f>
        <v>Pentti Ritalahti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  <c r="AI93" s="45"/>
    </row>
    <row r="94" spans="1:35" ht="11.25">
      <c r="A94" s="16" t="s">
        <v>31</v>
      </c>
      <c r="B94" s="83" t="str">
        <f>IF(B84&gt;"",B84,"")</f>
        <v>Pekka Kolppanen</v>
      </c>
      <c r="C94" s="60" t="str">
        <f>IF(B85&gt;"",B85,"")</f>
        <v>Juha Karjola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  <c r="AI94" s="45"/>
    </row>
    <row r="95" spans="1:35" ht="12" thickBot="1">
      <c r="A95" s="23" t="s">
        <v>32</v>
      </c>
      <c r="B95" s="97" t="str">
        <f>IF(B86&gt;"",B86,"")</f>
        <v>Pentti Ritalahti</v>
      </c>
      <c r="C95" s="98" t="str">
        <f>IF(B87&gt;"",B87,"")</f>
        <v>Jarmo Patja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  <c r="AI95" s="45"/>
    </row>
    <row r="96" ht="12.75" thickBot="1" thickTop="1">
      <c r="AI96" s="45"/>
    </row>
    <row r="97" spans="1:35" ht="12" thickTop="1">
      <c r="A97" s="38"/>
      <c r="B97" s="39" t="s">
        <v>38</v>
      </c>
      <c r="C97" s="40"/>
      <c r="D97" s="40"/>
      <c r="E97" s="40"/>
      <c r="F97" s="41"/>
      <c r="G97" s="40"/>
      <c r="H97" s="42" t="s">
        <v>0</v>
      </c>
      <c r="I97" s="43"/>
      <c r="J97" s="184" t="s">
        <v>49</v>
      </c>
      <c r="K97" s="184"/>
      <c r="L97" s="184"/>
      <c r="M97" s="185"/>
      <c r="N97" s="186" t="s">
        <v>1</v>
      </c>
      <c r="O97" s="187"/>
      <c r="P97" s="187"/>
      <c r="Q97" s="188">
        <v>7</v>
      </c>
      <c r="R97" s="188"/>
      <c r="S97" s="189"/>
      <c r="AI97" s="45"/>
    </row>
    <row r="98" spans="1:35" ht="12" thickBot="1">
      <c r="A98" s="46"/>
      <c r="B98" s="47" t="s">
        <v>39</v>
      </c>
      <c r="C98" s="48" t="s">
        <v>2</v>
      </c>
      <c r="D98" s="190"/>
      <c r="E98" s="190"/>
      <c r="F98" s="191"/>
      <c r="G98" s="192" t="s">
        <v>3</v>
      </c>
      <c r="H98" s="193"/>
      <c r="I98" s="193"/>
      <c r="J98" s="156">
        <v>39102</v>
      </c>
      <c r="K98" s="156"/>
      <c r="L98" s="156"/>
      <c r="M98" s="157"/>
      <c r="N98" s="49" t="s">
        <v>4</v>
      </c>
      <c r="O98" s="50"/>
      <c r="P98" s="50"/>
      <c r="Q98" s="194">
        <v>0.4166666666666667</v>
      </c>
      <c r="R98" s="195"/>
      <c r="S98" s="196"/>
      <c r="AI98" s="45"/>
    </row>
    <row r="99" spans="1:35" ht="12" thickTop="1">
      <c r="A99" s="51"/>
      <c r="B99" s="52" t="s">
        <v>5</v>
      </c>
      <c r="C99" s="53" t="s">
        <v>6</v>
      </c>
      <c r="D99" s="180" t="s">
        <v>7</v>
      </c>
      <c r="E99" s="181"/>
      <c r="F99" s="180" t="s">
        <v>8</v>
      </c>
      <c r="G99" s="181"/>
      <c r="H99" s="180" t="s">
        <v>9</v>
      </c>
      <c r="I99" s="181"/>
      <c r="J99" s="180" t="s">
        <v>10</v>
      </c>
      <c r="K99" s="181"/>
      <c r="L99" s="180"/>
      <c r="M99" s="181"/>
      <c r="N99" s="54" t="s">
        <v>11</v>
      </c>
      <c r="O99" s="55" t="s">
        <v>12</v>
      </c>
      <c r="P99" s="1" t="s">
        <v>13</v>
      </c>
      <c r="Q99" s="1"/>
      <c r="R99" s="182" t="s">
        <v>14</v>
      </c>
      <c r="S99" s="183"/>
      <c r="U99" s="2" t="s">
        <v>15</v>
      </c>
      <c r="V99" s="3"/>
      <c r="W99" s="15" t="s">
        <v>16</v>
      </c>
      <c r="AI99" s="45"/>
    </row>
    <row r="100" spans="1:35" ht="11.25">
      <c r="A100" s="4" t="s">
        <v>7</v>
      </c>
      <c r="B100" s="56" t="s">
        <v>111</v>
      </c>
      <c r="C100" s="57" t="s">
        <v>80</v>
      </c>
      <c r="D100" s="58"/>
      <c r="E100" s="59"/>
      <c r="F100" s="60">
        <f>+P110</f>
      </c>
      <c r="G100" s="61">
        <f>+Q110</f>
      </c>
      <c r="H100" s="60">
        <f>P106</f>
      </c>
      <c r="I100" s="61">
        <f>Q106</f>
      </c>
      <c r="J100" s="60">
        <f>P108</f>
      </c>
      <c r="K100" s="61">
        <f>Q108</f>
      </c>
      <c r="L100" s="60"/>
      <c r="M100" s="61"/>
      <c r="N100" s="62">
        <f>IF(SUM(D100:M100)=0,"",COUNTIF(E100:E103,"3"))</f>
      </c>
      <c r="O100" s="63">
        <f>IF(SUM(E100:N100)=0,"",COUNTIF(D100:D103,"3"))</f>
      </c>
      <c r="P100" s="64">
        <f>IF(SUM(D100:M100)=0,"",SUM(E100:E103))</f>
      </c>
      <c r="Q100" s="65">
        <f>IF(SUM(D100:M100)=0,"",SUM(D100:D103))</f>
      </c>
      <c r="R100" s="170"/>
      <c r="S100" s="171"/>
      <c r="U100" s="5">
        <f>+U106+U108+U110</f>
        <v>0</v>
      </c>
      <c r="V100" s="6">
        <f>+V106+V108+V110</f>
        <v>0</v>
      </c>
      <c r="W100" s="7">
        <f>+U100-V100</f>
        <v>0</v>
      </c>
      <c r="AI100" s="45"/>
    </row>
    <row r="101" spans="1:35" ht="11.25">
      <c r="A101" s="4" t="s">
        <v>8</v>
      </c>
      <c r="B101" s="56" t="s">
        <v>133</v>
      </c>
      <c r="C101" s="57" t="s">
        <v>85</v>
      </c>
      <c r="D101" s="60">
        <f>+Q110</f>
      </c>
      <c r="E101" s="61">
        <f>+P110</f>
      </c>
      <c r="F101" s="58"/>
      <c r="G101" s="59"/>
      <c r="H101" s="60">
        <f>P109</f>
      </c>
      <c r="I101" s="61">
        <f>Q109</f>
      </c>
      <c r="J101" s="60">
        <f>P107</f>
      </c>
      <c r="K101" s="61">
        <f>Q107</f>
      </c>
      <c r="L101" s="60"/>
      <c r="M101" s="61"/>
      <c r="N101" s="62">
        <f>IF(SUM(D101:M101)=0,"",COUNTIF(G100:G103,"3"))</f>
      </c>
      <c r="O101" s="63">
        <f>IF(SUM(E101:N101)=0,"",COUNTIF(F100:F103,"3"))</f>
      </c>
      <c r="P101" s="64">
        <f>IF(SUM(D101:M101)=0,"",SUM(G100:G103))</f>
      </c>
      <c r="Q101" s="65">
        <f>IF(SUM(D101:M101)=0,"",SUM(F100:F103))</f>
      </c>
      <c r="R101" s="170"/>
      <c r="S101" s="171"/>
      <c r="U101" s="5">
        <f>+U107+U109+V110</f>
        <v>0</v>
      </c>
      <c r="V101" s="6">
        <f>+V107+V109+U110</f>
        <v>0</v>
      </c>
      <c r="W101" s="7">
        <f>+U101-V101</f>
        <v>0</v>
      </c>
      <c r="AI101" s="45"/>
    </row>
    <row r="102" spans="1:35" ht="11.25">
      <c r="A102" s="4" t="s">
        <v>9</v>
      </c>
      <c r="B102" s="56" t="s">
        <v>134</v>
      </c>
      <c r="C102" s="57" t="s">
        <v>73</v>
      </c>
      <c r="D102" s="60">
        <f>+Q106</f>
      </c>
      <c r="E102" s="61">
        <f>+P106</f>
      </c>
      <c r="F102" s="60">
        <f>Q109</f>
      </c>
      <c r="G102" s="61">
        <f>P109</f>
      </c>
      <c r="H102" s="58"/>
      <c r="I102" s="59"/>
      <c r="J102" s="60">
        <f>P111</f>
      </c>
      <c r="K102" s="61">
        <f>Q111</f>
      </c>
      <c r="L102" s="60"/>
      <c r="M102" s="61"/>
      <c r="N102" s="62">
        <f>IF(SUM(D102:M102)=0,"",COUNTIF(I100:I103,"3"))</f>
      </c>
      <c r="O102" s="63">
        <f>IF(SUM(E102:N102)=0,"",COUNTIF(H100:H103,"3"))</f>
      </c>
      <c r="P102" s="64">
        <f>IF(SUM(D102:M102)=0,"",SUM(I100:I103))</f>
      </c>
      <c r="Q102" s="65">
        <f>IF(SUM(D102:M102)=0,"",SUM(H100:H103))</f>
      </c>
      <c r="R102" s="170"/>
      <c r="S102" s="171"/>
      <c r="U102" s="5">
        <f>+V106+V109+U111</f>
        <v>0</v>
      </c>
      <c r="V102" s="6">
        <f>+U106+U109+V111</f>
        <v>0</v>
      </c>
      <c r="W102" s="7">
        <f>+U102-V102</f>
        <v>0</v>
      </c>
      <c r="AI102" s="45"/>
    </row>
    <row r="103" spans="1:35" ht="12" thickBot="1">
      <c r="A103" s="8" t="s">
        <v>10</v>
      </c>
      <c r="B103" s="66" t="s">
        <v>106</v>
      </c>
      <c r="C103" s="67" t="s">
        <v>107</v>
      </c>
      <c r="D103" s="68">
        <f>Q108</f>
      </c>
      <c r="E103" s="69">
        <f>P108</f>
      </c>
      <c r="F103" s="68">
        <f>Q107</f>
      </c>
      <c r="G103" s="69">
        <f>P107</f>
      </c>
      <c r="H103" s="68">
        <f>Q111</f>
      </c>
      <c r="I103" s="69">
        <f>P111</f>
      </c>
      <c r="J103" s="70"/>
      <c r="K103" s="71"/>
      <c r="L103" s="68"/>
      <c r="M103" s="69"/>
      <c r="N103" s="72">
        <f>IF(SUM(D103:M103)=0,"",COUNTIF(K100:K103,"3"))</f>
      </c>
      <c r="O103" s="73">
        <f>IF(SUM(E103:N103)=0,"",COUNTIF(J100:J103,"3"))</f>
      </c>
      <c r="P103" s="74">
        <f>IF(SUM(D103:M104)=0,"",SUM(K100:K103))</f>
      </c>
      <c r="Q103" s="75">
        <f>IF(SUM(D103:M103)=0,"",SUM(J100:J103))</f>
      </c>
      <c r="R103" s="172"/>
      <c r="S103" s="173"/>
      <c r="U103" s="5">
        <f>+V107+V108+V111</f>
        <v>0</v>
      </c>
      <c r="V103" s="6">
        <f>+U107+U108+U111</f>
        <v>0</v>
      </c>
      <c r="W103" s="7">
        <f>+U103-V103</f>
        <v>0</v>
      </c>
      <c r="AI103" s="45"/>
    </row>
    <row r="104" spans="1:35" ht="12" thickTop="1">
      <c r="A104" s="9"/>
      <c r="B104" s="10" t="s">
        <v>18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76"/>
      <c r="U104" s="77"/>
      <c r="V104" s="11" t="s">
        <v>19</v>
      </c>
      <c r="W104" s="12">
        <f>SUM(W100:W103)</f>
        <v>0</v>
      </c>
      <c r="X104" s="11" t="str">
        <f>IF(W104=0,"OK","Virhe")</f>
        <v>OK</v>
      </c>
      <c r="AI104" s="45"/>
    </row>
    <row r="105" spans="1:35" ht="12" thickBot="1">
      <c r="A105" s="13"/>
      <c r="B105" s="78" t="s">
        <v>20</v>
      </c>
      <c r="C105" s="79"/>
      <c r="D105" s="79"/>
      <c r="E105" s="80"/>
      <c r="F105" s="174" t="s">
        <v>21</v>
      </c>
      <c r="G105" s="175"/>
      <c r="H105" s="176" t="s">
        <v>22</v>
      </c>
      <c r="I105" s="177"/>
      <c r="J105" s="176" t="s">
        <v>23</v>
      </c>
      <c r="K105" s="177"/>
      <c r="L105" s="176" t="s">
        <v>24</v>
      </c>
      <c r="M105" s="177"/>
      <c r="N105" s="176" t="s">
        <v>25</v>
      </c>
      <c r="O105" s="177"/>
      <c r="P105" s="178" t="s">
        <v>26</v>
      </c>
      <c r="Q105" s="179"/>
      <c r="S105" s="81"/>
      <c r="U105" s="14" t="s">
        <v>15</v>
      </c>
      <c r="V105" s="15"/>
      <c r="W105" s="82" t="s">
        <v>16</v>
      </c>
      <c r="AI105" s="45"/>
    </row>
    <row r="106" spans="1:35" ht="11.25">
      <c r="A106" s="16" t="s">
        <v>27</v>
      </c>
      <c r="B106" s="83" t="str">
        <f>IF(B100&gt;"",B100,"")</f>
        <v>Seppo Hiltunen</v>
      </c>
      <c r="C106" s="60" t="str">
        <f>IF(B102&gt;"",B102,"")</f>
        <v>Peretti Hella</v>
      </c>
      <c r="D106" s="84"/>
      <c r="E106" s="85"/>
      <c r="F106" s="158"/>
      <c r="G106" s="169"/>
      <c r="H106" s="159"/>
      <c r="I106" s="160"/>
      <c r="J106" s="159"/>
      <c r="K106" s="160"/>
      <c r="L106" s="159"/>
      <c r="M106" s="160"/>
      <c r="N106" s="159"/>
      <c r="O106" s="160"/>
      <c r="P106" s="86">
        <f aca="true" t="shared" si="84" ref="P106:P111">IF(COUNT(F106:N106)=0,"",COUNTIF(F106:N106,"&gt;=0"))</f>
      </c>
      <c r="Q106" s="87">
        <f aca="true" t="shared" si="85" ref="Q106:Q111">IF(COUNT(F106:N106)=0,"",(IF(LEFT(F106,1)="-",1,0)+IF(LEFT(H106,1)="-",1,0)+IF(LEFT(J106,1)="-",1,0)+IF(LEFT(L106,1)="-",1,0)+IF(LEFT(N106,1)="-",1,0)))</f>
      </c>
      <c r="R106" s="88"/>
      <c r="S106" s="89"/>
      <c r="U106" s="90">
        <f aca="true" t="shared" si="86" ref="U106:V111">+Y106+AA106+AC106+AE106+AG106</f>
        <v>0</v>
      </c>
      <c r="V106" s="91">
        <f t="shared" si="86"/>
        <v>0</v>
      </c>
      <c r="W106" s="92">
        <f aca="true" t="shared" si="87" ref="W106:W111">+U106-V106</f>
        <v>0</v>
      </c>
      <c r="Y106" s="17">
        <f aca="true" t="shared" si="88" ref="Y106:Y111">IF(F106="",0,IF(LEFT(F106,1)="-",ABS(F106),(IF(F106&gt;9,F106+2,11))))</f>
        <v>0</v>
      </c>
      <c r="Z106" s="18">
        <f aca="true" t="shared" si="89" ref="Z106:Z111">IF(F106="",0,IF(LEFT(F106,1)="-",(IF(ABS(F106)&gt;9,(ABS(F106)+2),11)),F106))</f>
        <v>0</v>
      </c>
      <c r="AA106" s="19">
        <f aca="true" t="shared" si="90" ref="AA106:AA111">IF(H106="",0,IF(LEFT(H106,1)="-",ABS(H106),(IF(H106&gt;9,H106+2,11))))</f>
        <v>0</v>
      </c>
      <c r="AB106" s="18">
        <f aca="true" t="shared" si="91" ref="AB106:AB111">IF(H106="",0,IF(LEFT(H106,1)="-",(IF(ABS(H106)&gt;9,(ABS(H106)+2),11)),H106))</f>
        <v>0</v>
      </c>
      <c r="AC106" s="19">
        <f aca="true" t="shared" si="92" ref="AC106:AC111">IF(J106="",0,IF(LEFT(J106,1)="-",ABS(J106),(IF(J106&gt;9,J106+2,11))))</f>
        <v>0</v>
      </c>
      <c r="AD106" s="18">
        <f aca="true" t="shared" si="93" ref="AD106:AD111">IF(J106="",0,IF(LEFT(J106,1)="-",(IF(ABS(J106)&gt;9,(ABS(J106)+2),11)),J106))</f>
        <v>0</v>
      </c>
      <c r="AE106" s="19">
        <f aca="true" t="shared" si="94" ref="AE106:AE111">IF(L106="",0,IF(LEFT(L106,1)="-",ABS(L106),(IF(L106&gt;9,L106+2,11))))</f>
        <v>0</v>
      </c>
      <c r="AF106" s="18">
        <f aca="true" t="shared" si="95" ref="AF106:AF111">IF(L106="",0,IF(LEFT(L106,1)="-",(IF(ABS(L106)&gt;9,(ABS(L106)+2),11)),L106))</f>
        <v>0</v>
      </c>
      <c r="AG106" s="19">
        <f aca="true" t="shared" si="96" ref="AG106:AG111">IF(N106="",0,IF(LEFT(N106,1)="-",ABS(N106),(IF(N106&gt;9,N106+2,11))))</f>
        <v>0</v>
      </c>
      <c r="AH106" s="18">
        <f aca="true" t="shared" si="97" ref="AH106:AH111">IF(N106="",0,IF(LEFT(N106,1)="-",(IF(ABS(N106)&gt;9,(ABS(N106)+2),11)),N106))</f>
        <v>0</v>
      </c>
      <c r="AI106" s="45"/>
    </row>
    <row r="107" spans="1:35" ht="11.25">
      <c r="A107" s="16" t="s">
        <v>28</v>
      </c>
      <c r="B107" s="83" t="str">
        <f>IF(B101&gt;"",B101,"")</f>
        <v>Kari Partanen</v>
      </c>
      <c r="C107" s="60" t="str">
        <f>IF(B103&gt;"",B103,"")</f>
        <v>Arto Puranen</v>
      </c>
      <c r="D107" s="84"/>
      <c r="E107" s="85"/>
      <c r="F107" s="163"/>
      <c r="G107" s="164"/>
      <c r="H107" s="163"/>
      <c r="I107" s="164"/>
      <c r="J107" s="163"/>
      <c r="K107" s="164"/>
      <c r="L107" s="163"/>
      <c r="M107" s="164"/>
      <c r="N107" s="163"/>
      <c r="O107" s="164"/>
      <c r="P107" s="86">
        <f t="shared" si="84"/>
      </c>
      <c r="Q107" s="87">
        <f t="shared" si="85"/>
      </c>
      <c r="R107" s="93"/>
      <c r="S107" s="94"/>
      <c r="U107" s="90">
        <f t="shared" si="86"/>
        <v>0</v>
      </c>
      <c r="V107" s="91">
        <f t="shared" si="86"/>
        <v>0</v>
      </c>
      <c r="W107" s="92">
        <f t="shared" si="87"/>
        <v>0</v>
      </c>
      <c r="Y107" s="20">
        <f t="shared" si="88"/>
        <v>0</v>
      </c>
      <c r="Z107" s="21">
        <f t="shared" si="89"/>
        <v>0</v>
      </c>
      <c r="AA107" s="22">
        <f t="shared" si="90"/>
        <v>0</v>
      </c>
      <c r="AB107" s="21">
        <f t="shared" si="91"/>
        <v>0</v>
      </c>
      <c r="AC107" s="22">
        <f t="shared" si="92"/>
        <v>0</v>
      </c>
      <c r="AD107" s="21">
        <f t="shared" si="93"/>
        <v>0</v>
      </c>
      <c r="AE107" s="22">
        <f t="shared" si="94"/>
        <v>0</v>
      </c>
      <c r="AF107" s="21">
        <f t="shared" si="95"/>
        <v>0</v>
      </c>
      <c r="AG107" s="22">
        <f t="shared" si="96"/>
        <v>0</v>
      </c>
      <c r="AH107" s="21">
        <f t="shared" si="97"/>
        <v>0</v>
      </c>
      <c r="AI107" s="45"/>
    </row>
    <row r="108" spans="1:35" ht="12" thickBot="1">
      <c r="A108" s="16" t="s">
        <v>29</v>
      </c>
      <c r="B108" s="95" t="str">
        <f>IF(B100&gt;"",B100,"")</f>
        <v>Seppo Hiltunen</v>
      </c>
      <c r="C108" s="96" t="str">
        <f>IF(B103&gt;"",B103,"")</f>
        <v>Arto Puranen</v>
      </c>
      <c r="D108" s="79"/>
      <c r="E108" s="80"/>
      <c r="F108" s="167"/>
      <c r="G108" s="168"/>
      <c r="H108" s="167"/>
      <c r="I108" s="168"/>
      <c r="J108" s="167"/>
      <c r="K108" s="168"/>
      <c r="L108" s="167"/>
      <c r="M108" s="168"/>
      <c r="N108" s="167"/>
      <c r="O108" s="168"/>
      <c r="P108" s="86">
        <f t="shared" si="84"/>
      </c>
      <c r="Q108" s="87">
        <f t="shared" si="85"/>
      </c>
      <c r="R108" s="93"/>
      <c r="S108" s="94"/>
      <c r="U108" s="90">
        <f t="shared" si="86"/>
        <v>0</v>
      </c>
      <c r="V108" s="91">
        <f t="shared" si="86"/>
        <v>0</v>
      </c>
      <c r="W108" s="92">
        <f t="shared" si="87"/>
        <v>0</v>
      </c>
      <c r="Y108" s="20">
        <f t="shared" si="88"/>
        <v>0</v>
      </c>
      <c r="Z108" s="21">
        <f t="shared" si="89"/>
        <v>0</v>
      </c>
      <c r="AA108" s="22">
        <f t="shared" si="90"/>
        <v>0</v>
      </c>
      <c r="AB108" s="21">
        <f t="shared" si="91"/>
        <v>0</v>
      </c>
      <c r="AC108" s="22">
        <f t="shared" si="92"/>
        <v>0</v>
      </c>
      <c r="AD108" s="21">
        <f t="shared" si="93"/>
        <v>0</v>
      </c>
      <c r="AE108" s="22">
        <f t="shared" si="94"/>
        <v>0</v>
      </c>
      <c r="AF108" s="21">
        <f t="shared" si="95"/>
        <v>0</v>
      </c>
      <c r="AG108" s="22">
        <f t="shared" si="96"/>
        <v>0</v>
      </c>
      <c r="AH108" s="21">
        <f t="shared" si="97"/>
        <v>0</v>
      </c>
      <c r="AI108" s="45"/>
    </row>
    <row r="109" spans="1:35" ht="11.25">
      <c r="A109" s="16" t="s">
        <v>30</v>
      </c>
      <c r="B109" s="83" t="str">
        <f>IF(B101&gt;"",B101,"")</f>
        <v>Kari Partanen</v>
      </c>
      <c r="C109" s="60" t="str">
        <f>IF(B102&gt;"",B102,"")</f>
        <v>Peretti Hella</v>
      </c>
      <c r="D109" s="84"/>
      <c r="E109" s="85"/>
      <c r="F109" s="159"/>
      <c r="G109" s="160"/>
      <c r="H109" s="159"/>
      <c r="I109" s="160"/>
      <c r="J109" s="159"/>
      <c r="K109" s="160"/>
      <c r="L109" s="159"/>
      <c r="M109" s="160"/>
      <c r="N109" s="159"/>
      <c r="O109" s="160"/>
      <c r="P109" s="86">
        <f t="shared" si="84"/>
      </c>
      <c r="Q109" s="87">
        <f t="shared" si="85"/>
      </c>
      <c r="R109" s="93"/>
      <c r="S109" s="94"/>
      <c r="U109" s="90">
        <f t="shared" si="86"/>
        <v>0</v>
      </c>
      <c r="V109" s="91">
        <f t="shared" si="86"/>
        <v>0</v>
      </c>
      <c r="W109" s="92">
        <f t="shared" si="87"/>
        <v>0</v>
      </c>
      <c r="Y109" s="20">
        <f t="shared" si="88"/>
        <v>0</v>
      </c>
      <c r="Z109" s="21">
        <f t="shared" si="89"/>
        <v>0</v>
      </c>
      <c r="AA109" s="22">
        <f t="shared" si="90"/>
        <v>0</v>
      </c>
      <c r="AB109" s="21">
        <f t="shared" si="91"/>
        <v>0</v>
      </c>
      <c r="AC109" s="22">
        <f t="shared" si="92"/>
        <v>0</v>
      </c>
      <c r="AD109" s="21">
        <f t="shared" si="93"/>
        <v>0</v>
      </c>
      <c r="AE109" s="22">
        <f t="shared" si="94"/>
        <v>0</v>
      </c>
      <c r="AF109" s="21">
        <f t="shared" si="95"/>
        <v>0</v>
      </c>
      <c r="AG109" s="22">
        <f t="shared" si="96"/>
        <v>0</v>
      </c>
      <c r="AH109" s="21">
        <f t="shared" si="97"/>
        <v>0</v>
      </c>
      <c r="AI109" s="45"/>
    </row>
    <row r="110" spans="1:35" ht="11.25">
      <c r="A110" s="16" t="s">
        <v>31</v>
      </c>
      <c r="B110" s="83" t="str">
        <f>IF(B100&gt;"",B100,"")</f>
        <v>Seppo Hiltunen</v>
      </c>
      <c r="C110" s="60" t="str">
        <f>IF(B101&gt;"",B101,"")</f>
        <v>Kari Partanen</v>
      </c>
      <c r="D110" s="84"/>
      <c r="E110" s="85"/>
      <c r="F110" s="163"/>
      <c r="G110" s="164"/>
      <c r="H110" s="163"/>
      <c r="I110" s="164"/>
      <c r="J110" s="163"/>
      <c r="K110" s="164"/>
      <c r="L110" s="163"/>
      <c r="M110" s="164"/>
      <c r="N110" s="163"/>
      <c r="O110" s="164"/>
      <c r="P110" s="86">
        <f t="shared" si="84"/>
      </c>
      <c r="Q110" s="87">
        <f t="shared" si="85"/>
      </c>
      <c r="R110" s="93"/>
      <c r="S110" s="94"/>
      <c r="U110" s="90">
        <f t="shared" si="86"/>
        <v>0</v>
      </c>
      <c r="V110" s="91">
        <f t="shared" si="86"/>
        <v>0</v>
      </c>
      <c r="W110" s="92">
        <f t="shared" si="87"/>
        <v>0</v>
      </c>
      <c r="Y110" s="20">
        <f t="shared" si="88"/>
        <v>0</v>
      </c>
      <c r="Z110" s="21">
        <f t="shared" si="89"/>
        <v>0</v>
      </c>
      <c r="AA110" s="22">
        <f t="shared" si="90"/>
        <v>0</v>
      </c>
      <c r="AB110" s="21">
        <f t="shared" si="91"/>
        <v>0</v>
      </c>
      <c r="AC110" s="22">
        <f t="shared" si="92"/>
        <v>0</v>
      </c>
      <c r="AD110" s="21">
        <f t="shared" si="93"/>
        <v>0</v>
      </c>
      <c r="AE110" s="22">
        <f t="shared" si="94"/>
        <v>0</v>
      </c>
      <c r="AF110" s="21">
        <f t="shared" si="95"/>
        <v>0</v>
      </c>
      <c r="AG110" s="22">
        <f t="shared" si="96"/>
        <v>0</v>
      </c>
      <c r="AH110" s="21">
        <f t="shared" si="97"/>
        <v>0</v>
      </c>
      <c r="AI110" s="45"/>
    </row>
    <row r="111" spans="1:35" ht="12" thickBot="1">
      <c r="A111" s="23" t="s">
        <v>32</v>
      </c>
      <c r="B111" s="97" t="str">
        <f>IF(B102&gt;"",B102,"")</f>
        <v>Peretti Hella</v>
      </c>
      <c r="C111" s="98" t="str">
        <f>IF(B103&gt;"",B103,"")</f>
        <v>Arto Puranen</v>
      </c>
      <c r="D111" s="99"/>
      <c r="E111" s="100"/>
      <c r="F111" s="165"/>
      <c r="G111" s="166"/>
      <c r="H111" s="165"/>
      <c r="I111" s="166"/>
      <c r="J111" s="165"/>
      <c r="K111" s="166"/>
      <c r="L111" s="165"/>
      <c r="M111" s="166"/>
      <c r="N111" s="165"/>
      <c r="O111" s="166"/>
      <c r="P111" s="101">
        <f t="shared" si="84"/>
      </c>
      <c r="Q111" s="102">
        <f t="shared" si="85"/>
      </c>
      <c r="R111" s="103"/>
      <c r="S111" s="104"/>
      <c r="U111" s="90">
        <f t="shared" si="86"/>
        <v>0</v>
      </c>
      <c r="V111" s="91">
        <f t="shared" si="86"/>
        <v>0</v>
      </c>
      <c r="W111" s="92">
        <f t="shared" si="87"/>
        <v>0</v>
      </c>
      <c r="Y111" s="24">
        <f t="shared" si="88"/>
        <v>0</v>
      </c>
      <c r="Z111" s="25">
        <f t="shared" si="89"/>
        <v>0</v>
      </c>
      <c r="AA111" s="26">
        <f t="shared" si="90"/>
        <v>0</v>
      </c>
      <c r="AB111" s="25">
        <f t="shared" si="91"/>
        <v>0</v>
      </c>
      <c r="AC111" s="26">
        <f t="shared" si="92"/>
        <v>0</v>
      </c>
      <c r="AD111" s="25">
        <f t="shared" si="93"/>
        <v>0</v>
      </c>
      <c r="AE111" s="26">
        <f t="shared" si="94"/>
        <v>0</v>
      </c>
      <c r="AF111" s="25">
        <f t="shared" si="95"/>
        <v>0</v>
      </c>
      <c r="AG111" s="26">
        <f t="shared" si="96"/>
        <v>0</v>
      </c>
      <c r="AH111" s="25">
        <f t="shared" si="97"/>
        <v>0</v>
      </c>
      <c r="AI111" s="45"/>
    </row>
    <row r="112" ht="12.75" thickBot="1" thickTop="1">
      <c r="AI112" s="45"/>
    </row>
    <row r="113" spans="1:35" ht="12" thickTop="1">
      <c r="A113" s="38"/>
      <c r="B113" s="39" t="s">
        <v>38</v>
      </c>
      <c r="C113" s="40"/>
      <c r="D113" s="40"/>
      <c r="E113" s="40"/>
      <c r="F113" s="41"/>
      <c r="G113" s="40"/>
      <c r="H113" s="42" t="s">
        <v>0</v>
      </c>
      <c r="I113" s="43"/>
      <c r="J113" s="184" t="s">
        <v>49</v>
      </c>
      <c r="K113" s="184"/>
      <c r="L113" s="184"/>
      <c r="M113" s="185"/>
      <c r="N113" s="186" t="s">
        <v>1</v>
      </c>
      <c r="O113" s="187"/>
      <c r="P113" s="187"/>
      <c r="Q113" s="188">
        <v>8</v>
      </c>
      <c r="R113" s="188"/>
      <c r="S113" s="189"/>
      <c r="AI113" s="45"/>
    </row>
    <row r="114" spans="1:35" ht="12" thickBot="1">
      <c r="A114" s="46"/>
      <c r="B114" s="47" t="s">
        <v>39</v>
      </c>
      <c r="C114" s="48" t="s">
        <v>2</v>
      </c>
      <c r="D114" s="190"/>
      <c r="E114" s="190"/>
      <c r="F114" s="191"/>
      <c r="G114" s="192" t="s">
        <v>3</v>
      </c>
      <c r="H114" s="193"/>
      <c r="I114" s="193"/>
      <c r="J114" s="161">
        <v>39102</v>
      </c>
      <c r="K114" s="161"/>
      <c r="L114" s="161"/>
      <c r="M114" s="162"/>
      <c r="N114" s="49" t="s">
        <v>4</v>
      </c>
      <c r="O114" s="50"/>
      <c r="P114" s="50"/>
      <c r="Q114" s="194">
        <v>0.4166666666666667</v>
      </c>
      <c r="R114" s="195"/>
      <c r="S114" s="196"/>
      <c r="AI114" s="45"/>
    </row>
    <row r="115" spans="1:35" ht="12" thickTop="1">
      <c r="A115" s="51"/>
      <c r="B115" s="52" t="s">
        <v>5</v>
      </c>
      <c r="C115" s="53" t="s">
        <v>6</v>
      </c>
      <c r="D115" s="180" t="s">
        <v>7</v>
      </c>
      <c r="E115" s="181"/>
      <c r="F115" s="180" t="s">
        <v>8</v>
      </c>
      <c r="G115" s="181"/>
      <c r="H115" s="180" t="s">
        <v>9</v>
      </c>
      <c r="I115" s="181"/>
      <c r="J115" s="180" t="s">
        <v>10</v>
      </c>
      <c r="K115" s="181"/>
      <c r="L115" s="180"/>
      <c r="M115" s="181"/>
      <c r="N115" s="54" t="s">
        <v>11</v>
      </c>
      <c r="O115" s="55" t="s">
        <v>12</v>
      </c>
      <c r="P115" s="1" t="s">
        <v>13</v>
      </c>
      <c r="Q115" s="1"/>
      <c r="R115" s="182" t="s">
        <v>14</v>
      </c>
      <c r="S115" s="183"/>
      <c r="U115" s="2" t="s">
        <v>15</v>
      </c>
      <c r="V115" s="3"/>
      <c r="W115" s="15" t="s">
        <v>16</v>
      </c>
      <c r="AI115" s="45"/>
    </row>
    <row r="116" spans="1:35" ht="11.25">
      <c r="A116" s="4" t="s">
        <v>7</v>
      </c>
      <c r="B116" s="56" t="s">
        <v>135</v>
      </c>
      <c r="C116" s="57" t="s">
        <v>71</v>
      </c>
      <c r="D116" s="58"/>
      <c r="E116" s="59"/>
      <c r="F116" s="60">
        <f>+P126</f>
      </c>
      <c r="G116" s="61">
        <f>+Q126</f>
      </c>
      <c r="H116" s="60">
        <f>P122</f>
      </c>
      <c r="I116" s="61">
        <f>Q122</f>
      </c>
      <c r="J116" s="60">
        <f>P124</f>
      </c>
      <c r="K116" s="61">
        <f>Q124</f>
      </c>
      <c r="L116" s="60"/>
      <c r="M116" s="61"/>
      <c r="N116" s="62">
        <f>IF(SUM(D116:M116)=0,"",COUNTIF(E116:E119,"3"))</f>
      </c>
      <c r="O116" s="63">
        <f>IF(SUM(E116:N116)=0,"",COUNTIF(D116:D119,"3"))</f>
      </c>
      <c r="P116" s="64">
        <f>IF(SUM(D116:M116)=0,"",SUM(E116:E119))</f>
      </c>
      <c r="Q116" s="65">
        <f>IF(SUM(D116:M116)=0,"",SUM(D116:D119))</f>
      </c>
      <c r="R116" s="170"/>
      <c r="S116" s="171"/>
      <c r="U116" s="5">
        <f>+U122+U124+U126</f>
        <v>0</v>
      </c>
      <c r="V116" s="6">
        <f>+V122+V124+V126</f>
        <v>0</v>
      </c>
      <c r="W116" s="7">
        <f>+U116-V116</f>
        <v>0</v>
      </c>
      <c r="AI116" s="45"/>
    </row>
    <row r="117" spans="1:35" ht="11.25">
      <c r="A117" s="4" t="s">
        <v>8</v>
      </c>
      <c r="B117" s="56" t="s">
        <v>105</v>
      </c>
      <c r="C117" s="57" t="s">
        <v>94</v>
      </c>
      <c r="D117" s="60">
        <f>+Q126</f>
      </c>
      <c r="E117" s="61">
        <f>+P126</f>
      </c>
      <c r="F117" s="58"/>
      <c r="G117" s="59"/>
      <c r="H117" s="60">
        <f>P125</f>
      </c>
      <c r="I117" s="61">
        <f>Q125</f>
      </c>
      <c r="J117" s="60">
        <f>P123</f>
      </c>
      <c r="K117" s="61">
        <f>Q123</f>
      </c>
      <c r="L117" s="60"/>
      <c r="M117" s="61"/>
      <c r="N117" s="62">
        <f>IF(SUM(D117:M117)=0,"",COUNTIF(G116:G119,"3"))</f>
      </c>
      <c r="O117" s="63">
        <f>IF(SUM(E117:N117)=0,"",COUNTIF(F116:F119,"3"))</f>
      </c>
      <c r="P117" s="64">
        <f>IF(SUM(D117:M117)=0,"",SUM(G116:G119))</f>
      </c>
      <c r="Q117" s="65">
        <f>IF(SUM(D117:M117)=0,"",SUM(F116:F119))</f>
      </c>
      <c r="R117" s="170"/>
      <c r="S117" s="171"/>
      <c r="U117" s="5">
        <f>+U123+U125+V126</f>
        <v>0</v>
      </c>
      <c r="V117" s="6">
        <f>+V123+V125+U126</f>
        <v>0</v>
      </c>
      <c r="W117" s="7">
        <f>+U117-V117</f>
        <v>0</v>
      </c>
      <c r="AI117" s="45"/>
    </row>
    <row r="118" spans="1:35" ht="11.25">
      <c r="A118" s="4" t="s">
        <v>9</v>
      </c>
      <c r="B118" s="56" t="s">
        <v>136</v>
      </c>
      <c r="C118" s="57" t="s">
        <v>112</v>
      </c>
      <c r="D118" s="60">
        <f>+Q122</f>
      </c>
      <c r="E118" s="61">
        <f>+P122</f>
      </c>
      <c r="F118" s="60">
        <f>Q125</f>
      </c>
      <c r="G118" s="61">
        <f>P125</f>
      </c>
      <c r="H118" s="58"/>
      <c r="I118" s="59"/>
      <c r="J118" s="60">
        <f>P127</f>
      </c>
      <c r="K118" s="61">
        <f>Q127</f>
      </c>
      <c r="L118" s="60"/>
      <c r="M118" s="61"/>
      <c r="N118" s="62">
        <f>IF(SUM(D118:M118)=0,"",COUNTIF(I116:I119,"3"))</f>
      </c>
      <c r="O118" s="63">
        <f>IF(SUM(E118:N118)=0,"",COUNTIF(H116:H119,"3"))</f>
      </c>
      <c r="P118" s="64">
        <f>IF(SUM(D118:M118)=0,"",SUM(I116:I119))</f>
      </c>
      <c r="Q118" s="65">
        <f>IF(SUM(D118:M118)=0,"",SUM(H116:H119))</f>
      </c>
      <c r="R118" s="170"/>
      <c r="S118" s="171"/>
      <c r="U118" s="5">
        <f>+V122+V125+U127</f>
        <v>0</v>
      </c>
      <c r="V118" s="6">
        <f>+U122+U125+V127</f>
        <v>0</v>
      </c>
      <c r="W118" s="7">
        <f>+U118-V118</f>
        <v>0</v>
      </c>
      <c r="AI118" s="45"/>
    </row>
    <row r="119" spans="1:35" ht="12" thickBot="1">
      <c r="A119" s="8" t="s">
        <v>10</v>
      </c>
      <c r="B119" s="66" t="s">
        <v>137</v>
      </c>
      <c r="C119" s="67" t="s">
        <v>122</v>
      </c>
      <c r="D119" s="68">
        <f>Q124</f>
      </c>
      <c r="E119" s="69">
        <f>P124</f>
      </c>
      <c r="F119" s="68">
        <f>Q123</f>
      </c>
      <c r="G119" s="69">
        <f>P123</f>
      </c>
      <c r="H119" s="68">
        <f>Q127</f>
      </c>
      <c r="I119" s="69">
        <f>P127</f>
      </c>
      <c r="J119" s="70"/>
      <c r="K119" s="71"/>
      <c r="L119" s="68"/>
      <c r="M119" s="69"/>
      <c r="N119" s="72">
        <f>IF(SUM(D119:M119)=0,"",COUNTIF(K116:K119,"3"))</f>
      </c>
      <c r="O119" s="73">
        <f>IF(SUM(E119:N119)=0,"",COUNTIF(J116:J119,"3"))</f>
      </c>
      <c r="P119" s="74">
        <f>IF(SUM(D119:M120)=0,"",SUM(K116:K119))</f>
      </c>
      <c r="Q119" s="75">
        <f>IF(SUM(D119:M119)=0,"",SUM(J116:J119))</f>
      </c>
      <c r="R119" s="172"/>
      <c r="S119" s="173"/>
      <c r="U119" s="5">
        <f>+V123+V124+V127</f>
        <v>0</v>
      </c>
      <c r="V119" s="6">
        <f>+U123+U124+U127</f>
        <v>0</v>
      </c>
      <c r="W119" s="7">
        <f>+U119-V119</f>
        <v>0</v>
      </c>
      <c r="AI119" s="45"/>
    </row>
    <row r="120" spans="1:35" ht="12" thickTop="1">
      <c r="A120" s="9"/>
      <c r="B120" s="10" t="s">
        <v>18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76"/>
      <c r="U120" s="77"/>
      <c r="V120" s="11" t="s">
        <v>19</v>
      </c>
      <c r="W120" s="12">
        <f>SUM(W116:W119)</f>
        <v>0</v>
      </c>
      <c r="X120" s="11" t="str">
        <f>IF(W120=0,"OK","Virhe")</f>
        <v>OK</v>
      </c>
      <c r="AI120" s="45"/>
    </row>
    <row r="121" spans="1:35" ht="12" thickBot="1">
      <c r="A121" s="13"/>
      <c r="B121" s="78" t="s">
        <v>20</v>
      </c>
      <c r="C121" s="79"/>
      <c r="D121" s="79"/>
      <c r="E121" s="80"/>
      <c r="F121" s="174" t="s">
        <v>21</v>
      </c>
      <c r="G121" s="175"/>
      <c r="H121" s="176" t="s">
        <v>22</v>
      </c>
      <c r="I121" s="177"/>
      <c r="J121" s="176" t="s">
        <v>23</v>
      </c>
      <c r="K121" s="177"/>
      <c r="L121" s="176" t="s">
        <v>24</v>
      </c>
      <c r="M121" s="177"/>
      <c r="N121" s="176" t="s">
        <v>25</v>
      </c>
      <c r="O121" s="177"/>
      <c r="P121" s="178" t="s">
        <v>26</v>
      </c>
      <c r="Q121" s="179"/>
      <c r="S121" s="81"/>
      <c r="U121" s="14" t="s">
        <v>15</v>
      </c>
      <c r="V121" s="15"/>
      <c r="W121" s="82" t="s">
        <v>16</v>
      </c>
      <c r="AI121" s="45"/>
    </row>
    <row r="122" spans="1:35" ht="11.25">
      <c r="A122" s="16" t="s">
        <v>27</v>
      </c>
      <c r="B122" s="83" t="str">
        <f>IF(B116&gt;"",B116,"")</f>
        <v>Kyösti Kurunmäki</v>
      </c>
      <c r="C122" s="60" t="str">
        <f>IF(B118&gt;"",B118,"")</f>
        <v>Xisheng Cong</v>
      </c>
      <c r="D122" s="84"/>
      <c r="E122" s="85"/>
      <c r="F122" s="158"/>
      <c r="G122" s="169"/>
      <c r="H122" s="159"/>
      <c r="I122" s="160"/>
      <c r="J122" s="159"/>
      <c r="K122" s="160"/>
      <c r="L122" s="159"/>
      <c r="M122" s="160"/>
      <c r="N122" s="159"/>
      <c r="O122" s="160"/>
      <c r="P122" s="86">
        <f aca="true" t="shared" si="98" ref="P122:P127">IF(COUNT(F122:N122)=0,"",COUNTIF(F122:N122,"&gt;=0"))</f>
      </c>
      <c r="Q122" s="87">
        <f aca="true" t="shared" si="99" ref="Q122:Q127">IF(COUNT(F122:N122)=0,"",(IF(LEFT(F122,1)="-",1,0)+IF(LEFT(H122,1)="-",1,0)+IF(LEFT(J122,1)="-",1,0)+IF(LEFT(L122,1)="-",1,0)+IF(LEFT(N122,1)="-",1,0)))</f>
      </c>
      <c r="R122" s="88"/>
      <c r="S122" s="89"/>
      <c r="U122" s="90">
        <f aca="true" t="shared" si="100" ref="U122:V127">+Y122+AA122+AC122+AE122+AG122</f>
        <v>0</v>
      </c>
      <c r="V122" s="91">
        <f t="shared" si="100"/>
        <v>0</v>
      </c>
      <c r="W122" s="92">
        <f aca="true" t="shared" si="101" ref="W122:W127">+U122-V122</f>
        <v>0</v>
      </c>
      <c r="Y122" s="17">
        <f aca="true" t="shared" si="102" ref="Y122:Y127">IF(F122="",0,IF(LEFT(F122,1)="-",ABS(F122),(IF(F122&gt;9,F122+2,11))))</f>
        <v>0</v>
      </c>
      <c r="Z122" s="18">
        <f aca="true" t="shared" si="103" ref="Z122:Z127">IF(F122="",0,IF(LEFT(F122,1)="-",(IF(ABS(F122)&gt;9,(ABS(F122)+2),11)),F122))</f>
        <v>0</v>
      </c>
      <c r="AA122" s="19">
        <f aca="true" t="shared" si="104" ref="AA122:AA127">IF(H122="",0,IF(LEFT(H122,1)="-",ABS(H122),(IF(H122&gt;9,H122+2,11))))</f>
        <v>0</v>
      </c>
      <c r="AB122" s="18">
        <f aca="true" t="shared" si="105" ref="AB122:AB127">IF(H122="",0,IF(LEFT(H122,1)="-",(IF(ABS(H122)&gt;9,(ABS(H122)+2),11)),H122))</f>
        <v>0</v>
      </c>
      <c r="AC122" s="19">
        <f aca="true" t="shared" si="106" ref="AC122:AC127">IF(J122="",0,IF(LEFT(J122,1)="-",ABS(J122),(IF(J122&gt;9,J122+2,11))))</f>
        <v>0</v>
      </c>
      <c r="AD122" s="18">
        <f aca="true" t="shared" si="107" ref="AD122:AD127">IF(J122="",0,IF(LEFT(J122,1)="-",(IF(ABS(J122)&gt;9,(ABS(J122)+2),11)),J122))</f>
        <v>0</v>
      </c>
      <c r="AE122" s="19">
        <f aca="true" t="shared" si="108" ref="AE122:AE127">IF(L122="",0,IF(LEFT(L122,1)="-",ABS(L122),(IF(L122&gt;9,L122+2,11))))</f>
        <v>0</v>
      </c>
      <c r="AF122" s="18">
        <f aca="true" t="shared" si="109" ref="AF122:AF127">IF(L122="",0,IF(LEFT(L122,1)="-",(IF(ABS(L122)&gt;9,(ABS(L122)+2),11)),L122))</f>
        <v>0</v>
      </c>
      <c r="AG122" s="19">
        <f aca="true" t="shared" si="110" ref="AG122:AG127">IF(N122="",0,IF(LEFT(N122,1)="-",ABS(N122),(IF(N122&gt;9,N122+2,11))))</f>
        <v>0</v>
      </c>
      <c r="AH122" s="18">
        <f aca="true" t="shared" si="111" ref="AH122:AH127">IF(N122="",0,IF(LEFT(N122,1)="-",(IF(ABS(N122)&gt;9,(ABS(N122)+2),11)),N122))</f>
        <v>0</v>
      </c>
      <c r="AI122" s="45"/>
    </row>
    <row r="123" spans="1:35" ht="11.25">
      <c r="A123" s="16" t="s">
        <v>28</v>
      </c>
      <c r="B123" s="83" t="str">
        <f>IF(B117&gt;"",B117,"")</f>
        <v>Markku Manner</v>
      </c>
      <c r="C123" s="60" t="str">
        <f>IF(B119&gt;"",B119,"")</f>
        <v>Risto Pitkänen</v>
      </c>
      <c r="D123" s="84"/>
      <c r="E123" s="85"/>
      <c r="F123" s="163"/>
      <c r="G123" s="164"/>
      <c r="H123" s="163"/>
      <c r="I123" s="164"/>
      <c r="J123" s="163"/>
      <c r="K123" s="164"/>
      <c r="L123" s="163"/>
      <c r="M123" s="164"/>
      <c r="N123" s="163"/>
      <c r="O123" s="164"/>
      <c r="P123" s="86">
        <f t="shared" si="98"/>
      </c>
      <c r="Q123" s="87">
        <f t="shared" si="99"/>
      </c>
      <c r="R123" s="93"/>
      <c r="S123" s="94"/>
      <c r="U123" s="90">
        <f t="shared" si="100"/>
        <v>0</v>
      </c>
      <c r="V123" s="91">
        <f t="shared" si="100"/>
        <v>0</v>
      </c>
      <c r="W123" s="92">
        <f t="shared" si="101"/>
        <v>0</v>
      </c>
      <c r="Y123" s="20">
        <f t="shared" si="102"/>
        <v>0</v>
      </c>
      <c r="Z123" s="21">
        <f t="shared" si="103"/>
        <v>0</v>
      </c>
      <c r="AA123" s="22">
        <f t="shared" si="104"/>
        <v>0</v>
      </c>
      <c r="AB123" s="21">
        <f t="shared" si="105"/>
        <v>0</v>
      </c>
      <c r="AC123" s="22">
        <f t="shared" si="106"/>
        <v>0</v>
      </c>
      <c r="AD123" s="21">
        <f t="shared" si="107"/>
        <v>0</v>
      </c>
      <c r="AE123" s="22">
        <f t="shared" si="108"/>
        <v>0</v>
      </c>
      <c r="AF123" s="21">
        <f t="shared" si="109"/>
        <v>0</v>
      </c>
      <c r="AG123" s="22">
        <f t="shared" si="110"/>
        <v>0</v>
      </c>
      <c r="AH123" s="21">
        <f t="shared" si="111"/>
        <v>0</v>
      </c>
      <c r="AI123" s="45"/>
    </row>
    <row r="124" spans="1:35" ht="12" thickBot="1">
      <c r="A124" s="16" t="s">
        <v>29</v>
      </c>
      <c r="B124" s="95" t="str">
        <f>IF(B116&gt;"",B116,"")</f>
        <v>Kyösti Kurunmäki</v>
      </c>
      <c r="C124" s="96" t="str">
        <f>IF(B119&gt;"",B119,"")</f>
        <v>Risto Pitkänen</v>
      </c>
      <c r="D124" s="79"/>
      <c r="E124" s="80"/>
      <c r="F124" s="167"/>
      <c r="G124" s="168"/>
      <c r="H124" s="167"/>
      <c r="I124" s="168"/>
      <c r="J124" s="167"/>
      <c r="K124" s="168"/>
      <c r="L124" s="167"/>
      <c r="M124" s="168"/>
      <c r="N124" s="167"/>
      <c r="O124" s="168"/>
      <c r="P124" s="86">
        <f t="shared" si="98"/>
      </c>
      <c r="Q124" s="87">
        <f t="shared" si="99"/>
      </c>
      <c r="R124" s="93"/>
      <c r="S124" s="94"/>
      <c r="U124" s="90">
        <f t="shared" si="100"/>
        <v>0</v>
      </c>
      <c r="V124" s="91">
        <f t="shared" si="100"/>
        <v>0</v>
      </c>
      <c r="W124" s="92">
        <f t="shared" si="101"/>
        <v>0</v>
      </c>
      <c r="Y124" s="20">
        <f t="shared" si="102"/>
        <v>0</v>
      </c>
      <c r="Z124" s="21">
        <f t="shared" si="103"/>
        <v>0</v>
      </c>
      <c r="AA124" s="22">
        <f t="shared" si="104"/>
        <v>0</v>
      </c>
      <c r="AB124" s="21">
        <f t="shared" si="105"/>
        <v>0</v>
      </c>
      <c r="AC124" s="22">
        <f t="shared" si="106"/>
        <v>0</v>
      </c>
      <c r="AD124" s="21">
        <f t="shared" si="107"/>
        <v>0</v>
      </c>
      <c r="AE124" s="22">
        <f t="shared" si="108"/>
        <v>0</v>
      </c>
      <c r="AF124" s="21">
        <f t="shared" si="109"/>
        <v>0</v>
      </c>
      <c r="AG124" s="22">
        <f t="shared" si="110"/>
        <v>0</v>
      </c>
      <c r="AH124" s="21">
        <f t="shared" si="111"/>
        <v>0</v>
      </c>
      <c r="AI124" s="45"/>
    </row>
    <row r="125" spans="1:35" ht="11.25">
      <c r="A125" s="16" t="s">
        <v>30</v>
      </c>
      <c r="B125" s="83" t="str">
        <f>IF(B117&gt;"",B117,"")</f>
        <v>Markku Manner</v>
      </c>
      <c r="C125" s="60" t="str">
        <f>IF(B118&gt;"",B118,"")</f>
        <v>Xisheng Cong</v>
      </c>
      <c r="D125" s="84"/>
      <c r="E125" s="85"/>
      <c r="F125" s="159"/>
      <c r="G125" s="160"/>
      <c r="H125" s="159"/>
      <c r="I125" s="160"/>
      <c r="J125" s="159"/>
      <c r="K125" s="160"/>
      <c r="L125" s="159"/>
      <c r="M125" s="160"/>
      <c r="N125" s="159"/>
      <c r="O125" s="160"/>
      <c r="P125" s="86">
        <f t="shared" si="98"/>
      </c>
      <c r="Q125" s="87">
        <f t="shared" si="99"/>
      </c>
      <c r="R125" s="93"/>
      <c r="S125" s="94"/>
      <c r="U125" s="90">
        <f t="shared" si="100"/>
        <v>0</v>
      </c>
      <c r="V125" s="91">
        <f t="shared" si="100"/>
        <v>0</v>
      </c>
      <c r="W125" s="92">
        <f t="shared" si="101"/>
        <v>0</v>
      </c>
      <c r="Y125" s="20">
        <f t="shared" si="102"/>
        <v>0</v>
      </c>
      <c r="Z125" s="21">
        <f t="shared" si="103"/>
        <v>0</v>
      </c>
      <c r="AA125" s="22">
        <f t="shared" si="104"/>
        <v>0</v>
      </c>
      <c r="AB125" s="21">
        <f t="shared" si="105"/>
        <v>0</v>
      </c>
      <c r="AC125" s="22">
        <f t="shared" si="106"/>
        <v>0</v>
      </c>
      <c r="AD125" s="21">
        <f t="shared" si="107"/>
        <v>0</v>
      </c>
      <c r="AE125" s="22">
        <f t="shared" si="108"/>
        <v>0</v>
      </c>
      <c r="AF125" s="21">
        <f t="shared" si="109"/>
        <v>0</v>
      </c>
      <c r="AG125" s="22">
        <f t="shared" si="110"/>
        <v>0</v>
      </c>
      <c r="AH125" s="21">
        <f t="shared" si="111"/>
        <v>0</v>
      </c>
      <c r="AI125" s="45"/>
    </row>
    <row r="126" spans="1:35" ht="11.25">
      <c r="A126" s="16" t="s">
        <v>31</v>
      </c>
      <c r="B126" s="83" t="str">
        <f>IF(B116&gt;"",B116,"")</f>
        <v>Kyösti Kurunmäki</v>
      </c>
      <c r="C126" s="60" t="str">
        <f>IF(B117&gt;"",B117,"")</f>
        <v>Markku Manner</v>
      </c>
      <c r="D126" s="84"/>
      <c r="E126" s="85"/>
      <c r="F126" s="163"/>
      <c r="G126" s="164"/>
      <c r="H126" s="163"/>
      <c r="I126" s="164"/>
      <c r="J126" s="163"/>
      <c r="K126" s="164"/>
      <c r="L126" s="163"/>
      <c r="M126" s="164"/>
      <c r="N126" s="163"/>
      <c r="O126" s="164"/>
      <c r="P126" s="86">
        <f t="shared" si="98"/>
      </c>
      <c r="Q126" s="87">
        <f t="shared" si="99"/>
      </c>
      <c r="R126" s="93"/>
      <c r="S126" s="94"/>
      <c r="U126" s="90">
        <f t="shared" si="100"/>
        <v>0</v>
      </c>
      <c r="V126" s="91">
        <f t="shared" si="100"/>
        <v>0</v>
      </c>
      <c r="W126" s="92">
        <f t="shared" si="101"/>
        <v>0</v>
      </c>
      <c r="Y126" s="20">
        <f t="shared" si="102"/>
        <v>0</v>
      </c>
      <c r="Z126" s="21">
        <f t="shared" si="103"/>
        <v>0</v>
      </c>
      <c r="AA126" s="22">
        <f t="shared" si="104"/>
        <v>0</v>
      </c>
      <c r="AB126" s="21">
        <f t="shared" si="105"/>
        <v>0</v>
      </c>
      <c r="AC126" s="22">
        <f t="shared" si="106"/>
        <v>0</v>
      </c>
      <c r="AD126" s="21">
        <f t="shared" si="107"/>
        <v>0</v>
      </c>
      <c r="AE126" s="22">
        <f t="shared" si="108"/>
        <v>0</v>
      </c>
      <c r="AF126" s="21">
        <f t="shared" si="109"/>
        <v>0</v>
      </c>
      <c r="AG126" s="22">
        <f t="shared" si="110"/>
        <v>0</v>
      </c>
      <c r="AH126" s="21">
        <f t="shared" si="111"/>
        <v>0</v>
      </c>
      <c r="AI126" s="45"/>
    </row>
    <row r="127" spans="1:35" ht="12" thickBot="1">
      <c r="A127" s="23" t="s">
        <v>32</v>
      </c>
      <c r="B127" s="97" t="str">
        <f>IF(B118&gt;"",B118,"")</f>
        <v>Xisheng Cong</v>
      </c>
      <c r="C127" s="98" t="str">
        <f>IF(B119&gt;"",B119,"")</f>
        <v>Risto Pitkänen</v>
      </c>
      <c r="D127" s="99"/>
      <c r="E127" s="100"/>
      <c r="F127" s="165"/>
      <c r="G127" s="166"/>
      <c r="H127" s="165"/>
      <c r="I127" s="166"/>
      <c r="J127" s="165"/>
      <c r="K127" s="166"/>
      <c r="L127" s="165"/>
      <c r="M127" s="166"/>
      <c r="N127" s="165"/>
      <c r="O127" s="166"/>
      <c r="P127" s="101">
        <f t="shared" si="98"/>
      </c>
      <c r="Q127" s="102">
        <f t="shared" si="99"/>
      </c>
      <c r="R127" s="103"/>
      <c r="S127" s="104"/>
      <c r="U127" s="90">
        <f t="shared" si="100"/>
        <v>0</v>
      </c>
      <c r="V127" s="91">
        <f t="shared" si="100"/>
        <v>0</v>
      </c>
      <c r="W127" s="92">
        <f t="shared" si="101"/>
        <v>0</v>
      </c>
      <c r="Y127" s="24">
        <f t="shared" si="102"/>
        <v>0</v>
      </c>
      <c r="Z127" s="25">
        <f t="shared" si="103"/>
        <v>0</v>
      </c>
      <c r="AA127" s="26">
        <f t="shared" si="104"/>
        <v>0</v>
      </c>
      <c r="AB127" s="25">
        <f t="shared" si="105"/>
        <v>0</v>
      </c>
      <c r="AC127" s="26">
        <f t="shared" si="106"/>
        <v>0</v>
      </c>
      <c r="AD127" s="25">
        <f t="shared" si="107"/>
        <v>0</v>
      </c>
      <c r="AE127" s="26">
        <f t="shared" si="108"/>
        <v>0</v>
      </c>
      <c r="AF127" s="25">
        <f t="shared" si="109"/>
        <v>0</v>
      </c>
      <c r="AG127" s="26">
        <f t="shared" si="110"/>
        <v>0</v>
      </c>
      <c r="AH127" s="25">
        <f t="shared" si="111"/>
        <v>0</v>
      </c>
      <c r="AI127" s="45"/>
    </row>
    <row r="128" ht="12" thickTop="1">
      <c r="AI128" s="45"/>
    </row>
    <row r="129" ht="11.25">
      <c r="AI129" s="45"/>
    </row>
    <row r="130" ht="11.25">
      <c r="AI130" s="45"/>
    </row>
    <row r="131" ht="11.25">
      <c r="AI131" s="45"/>
    </row>
  </sheetData>
  <mergeCells count="417">
    <mergeCell ref="J1:M1"/>
    <mergeCell ref="N1:P1"/>
    <mergeCell ref="Q1:S1"/>
    <mergeCell ref="D2:F2"/>
    <mergeCell ref="G2:I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N97:P97"/>
    <mergeCell ref="Q97:S97"/>
    <mergeCell ref="D98:F98"/>
    <mergeCell ref="G98:I98"/>
    <mergeCell ref="Q98:S98"/>
    <mergeCell ref="D99:E99"/>
    <mergeCell ref="F99:G99"/>
    <mergeCell ref="H99:I99"/>
    <mergeCell ref="J99:K99"/>
    <mergeCell ref="L99:M99"/>
    <mergeCell ref="R99:S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N113:P113"/>
    <mergeCell ref="Q113:S113"/>
    <mergeCell ref="D114:F114"/>
    <mergeCell ref="G114:I114"/>
    <mergeCell ref="J114:M114"/>
    <mergeCell ref="Q114:S114"/>
    <mergeCell ref="D115:E115"/>
    <mergeCell ref="F115:G115"/>
    <mergeCell ref="H115:I115"/>
    <mergeCell ref="J115:K115"/>
    <mergeCell ref="L115:M115"/>
    <mergeCell ref="R115:S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3"/>
  <sheetViews>
    <sheetView workbookViewId="0" topLeftCell="A1">
      <selection activeCell="T126" sqref="T126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8.00390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50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56">
        <v>39102</v>
      </c>
      <c r="K2" s="156"/>
      <c r="L2" s="156"/>
      <c r="M2" s="157"/>
      <c r="N2" s="49" t="s">
        <v>4</v>
      </c>
      <c r="O2" s="50"/>
      <c r="P2" s="50"/>
      <c r="Q2" s="194">
        <v>0.5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138</v>
      </c>
      <c r="C4" s="57" t="s">
        <v>17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139</v>
      </c>
      <c r="C5" s="57" t="s">
        <v>162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140</v>
      </c>
      <c r="C6" s="57" t="s">
        <v>90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Yan Zhuo Ping</v>
      </c>
      <c r="C10" s="60" t="str">
        <f>IF(B6&gt;"",B6,"")</f>
        <v>Kai Rantala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Jyri Nyberg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Yan Zhuo Ping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Jyri Nyberg</v>
      </c>
      <c r="C13" s="60" t="str">
        <f>IF(B6&gt;"",B6,"")</f>
        <v>Kai Rantala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Yan Zhuo Ping</v>
      </c>
      <c r="C14" s="60" t="str">
        <f>IF(B5&gt;"",B5,"")</f>
        <v>Jyri Nyberg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Kai Rantala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50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56">
        <v>39102</v>
      </c>
      <c r="K18" s="156"/>
      <c r="L18" s="156"/>
      <c r="M18" s="157"/>
      <c r="N18" s="49" t="s">
        <v>4</v>
      </c>
      <c r="O18" s="50"/>
      <c r="P18" s="50"/>
      <c r="Q18" s="194">
        <v>0.5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130</v>
      </c>
      <c r="C20" s="57" t="s">
        <v>71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141</v>
      </c>
      <c r="C21" s="57" t="s">
        <v>162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142</v>
      </c>
      <c r="C22" s="57" t="s">
        <v>85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/>
      <c r="C23" s="67"/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Pekka Kolppanen</v>
      </c>
      <c r="C26" s="60" t="str">
        <f>IF(B22&gt;"",B22,"")</f>
        <v>Jarmo Siekkinen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Mauri Nykänen</v>
      </c>
      <c r="C27" s="60">
        <f>IF(B23&gt;"",B23,"")</f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Pekka Kolppanen</v>
      </c>
      <c r="C28" s="96">
        <f>IF(B23&gt;"",B23,"")</f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Mauri Nykänen</v>
      </c>
      <c r="C29" s="60" t="str">
        <f>IF(B22&gt;"",B22,"")</f>
        <v>Jarmo Siekkinen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Pekka Kolppanen</v>
      </c>
      <c r="C30" s="60" t="str">
        <f>IF(B21&gt;"",B21,"")</f>
        <v>Mauri Nykänen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Jarmo Siekkinen</v>
      </c>
      <c r="C31" s="98">
        <f>IF(B23&gt;"",B23,"")</f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50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56">
        <v>39102</v>
      </c>
      <c r="K34" s="156"/>
      <c r="L34" s="156"/>
      <c r="M34" s="157"/>
      <c r="N34" s="49" t="s">
        <v>4</v>
      </c>
      <c r="O34" s="50"/>
      <c r="P34" s="50"/>
      <c r="Q34" s="194">
        <v>0.5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143</v>
      </c>
      <c r="C36" s="57" t="s">
        <v>90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144</v>
      </c>
      <c r="C37" s="57" t="s">
        <v>163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121</v>
      </c>
      <c r="C38" s="57" t="s">
        <v>122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/>
      <c r="C39" s="67"/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Kari Lehtonen</v>
      </c>
      <c r="C42" s="60" t="str">
        <f>IF(B38&gt;"",B38,"")</f>
        <v>Teuvo Nisula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Ari Jaatinen</v>
      </c>
      <c r="C43" s="60">
        <f>IF(B39&gt;"",B39,"")</f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Kari Lehtonen</v>
      </c>
      <c r="C44" s="96">
        <f>IF(B39&gt;"",B39,"")</f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Ari Jaatinen</v>
      </c>
      <c r="C45" s="60" t="str">
        <f>IF(B38&gt;"",B38,"")</f>
        <v>Teuvo Nisula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Kari Lehtonen</v>
      </c>
      <c r="C46" s="60" t="str">
        <f>IF(B37&gt;"",B37,"")</f>
        <v>Ari Jaatinen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Teuvo Nisula</v>
      </c>
      <c r="C47" s="98">
        <f>IF(B39&gt;"",B39,"")</f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.75" thickBot="1" thickTop="1"/>
    <row r="49" spans="1:19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50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</row>
    <row r="50" spans="1:19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56">
        <v>39102</v>
      </c>
      <c r="K50" s="156"/>
      <c r="L50" s="156"/>
      <c r="M50" s="157"/>
      <c r="N50" s="49" t="s">
        <v>4</v>
      </c>
      <c r="O50" s="50"/>
      <c r="P50" s="50"/>
      <c r="Q50" s="194">
        <v>0.5</v>
      </c>
      <c r="R50" s="195"/>
      <c r="S50" s="196"/>
    </row>
    <row r="51" spans="1:23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</row>
    <row r="52" spans="1:23" ht="11.25">
      <c r="A52" s="4" t="s">
        <v>7</v>
      </c>
      <c r="B52" s="56" t="s">
        <v>145</v>
      </c>
      <c r="C52" s="57" t="s">
        <v>75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</row>
    <row r="53" spans="1:23" ht="11.25">
      <c r="A53" s="4" t="s">
        <v>8</v>
      </c>
      <c r="B53" s="56" t="s">
        <v>146</v>
      </c>
      <c r="C53" s="57" t="s">
        <v>162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</row>
    <row r="54" spans="1:23" ht="11.25">
      <c r="A54" s="4" t="s">
        <v>9</v>
      </c>
      <c r="B54" s="56" t="s">
        <v>147</v>
      </c>
      <c r="C54" s="57" t="s">
        <v>165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</row>
    <row r="55" spans="1:23" ht="12" thickBot="1">
      <c r="A55" s="8" t="s">
        <v>10</v>
      </c>
      <c r="B55" s="66" t="s">
        <v>148</v>
      </c>
      <c r="C55" s="67" t="s">
        <v>69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</row>
    <row r="56" spans="1:24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</row>
    <row r="57" spans="1:23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</row>
    <row r="58" spans="1:34" ht="11.25">
      <c r="A58" s="16" t="s">
        <v>27</v>
      </c>
      <c r="B58" s="83" t="str">
        <f>IF(B52&gt;"",B52,"")</f>
        <v>Pekka Tattari</v>
      </c>
      <c r="C58" s="60" t="str">
        <f>IF(B54&gt;"",B54,"")</f>
        <v>Veikko Juntunen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</row>
    <row r="59" spans="1:34" ht="11.25">
      <c r="A59" s="16" t="s">
        <v>28</v>
      </c>
      <c r="B59" s="83" t="str">
        <f>IF(B53&gt;"",B53,"")</f>
        <v>Markku Nykänen</v>
      </c>
      <c r="C59" s="60" t="str">
        <f>IF(B55&gt;"",B55,"")</f>
        <v>Hannu Räsänen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</row>
    <row r="60" spans="1:34" ht="12" thickBot="1">
      <c r="A60" s="16" t="s">
        <v>29</v>
      </c>
      <c r="B60" s="95" t="str">
        <f>IF(B52&gt;"",B52,"")</f>
        <v>Pekka Tattari</v>
      </c>
      <c r="C60" s="96" t="str">
        <f>IF(B55&gt;"",B55,"")</f>
        <v>Hannu Räsänen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</row>
    <row r="61" spans="1:34" ht="11.25">
      <c r="A61" s="16" t="s">
        <v>30</v>
      </c>
      <c r="B61" s="83" t="str">
        <f>IF(B53&gt;"",B53,"")</f>
        <v>Markku Nykänen</v>
      </c>
      <c r="C61" s="60" t="str">
        <f>IF(B54&gt;"",B54,"")</f>
        <v>Veikko Juntunen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</row>
    <row r="62" spans="1:34" ht="11.25">
      <c r="A62" s="16" t="s">
        <v>31</v>
      </c>
      <c r="B62" s="83" t="str">
        <f>IF(B52&gt;"",B52,"")</f>
        <v>Pekka Tattari</v>
      </c>
      <c r="C62" s="60" t="str">
        <f>IF(B53&gt;"",B53,"")</f>
        <v>Markku Nykänen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</row>
    <row r="63" spans="1:34" ht="12" thickBot="1">
      <c r="A63" s="23" t="s">
        <v>32</v>
      </c>
      <c r="B63" s="97" t="str">
        <f>IF(B54&gt;"",B54,"")</f>
        <v>Veikko Juntunen</v>
      </c>
      <c r="C63" s="98" t="str">
        <f>IF(B55&gt;"",B55,"")</f>
        <v>Hannu Räsänen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</row>
    <row r="64" ht="12.75" thickBot="1" thickTop="1"/>
    <row r="65" spans="1:19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50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</row>
    <row r="66" spans="1:19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56">
        <v>39102</v>
      </c>
      <c r="K66" s="156"/>
      <c r="L66" s="156"/>
      <c r="M66" s="157"/>
      <c r="N66" s="49" t="s">
        <v>4</v>
      </c>
      <c r="O66" s="50"/>
      <c r="P66" s="50"/>
      <c r="Q66" s="194">
        <v>0.5</v>
      </c>
      <c r="R66" s="195"/>
      <c r="S66" s="196"/>
    </row>
    <row r="67" spans="1:23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</row>
    <row r="68" spans="1:23" ht="11.25">
      <c r="A68" s="4" t="s">
        <v>7</v>
      </c>
      <c r="B68" s="56" t="s">
        <v>117</v>
      </c>
      <c r="C68" s="57" t="s">
        <v>119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</row>
    <row r="69" spans="1:23" ht="11.25">
      <c r="A69" s="4" t="s">
        <v>8</v>
      </c>
      <c r="B69" s="56" t="s">
        <v>116</v>
      </c>
      <c r="C69" s="57" t="s">
        <v>94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</row>
    <row r="70" spans="1:23" ht="11.25">
      <c r="A70" s="4" t="s">
        <v>9</v>
      </c>
      <c r="B70" s="56" t="s">
        <v>149</v>
      </c>
      <c r="C70" s="57" t="s">
        <v>85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</row>
    <row r="71" spans="1:23" ht="12" thickBot="1">
      <c r="A71" s="8" t="s">
        <v>10</v>
      </c>
      <c r="B71" s="66" t="s">
        <v>150</v>
      </c>
      <c r="C71" s="67" t="s">
        <v>112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</row>
    <row r="72" spans="1:24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</row>
    <row r="73" spans="1:23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</row>
    <row r="74" spans="1:34" ht="11.25">
      <c r="A74" s="16" t="s">
        <v>27</v>
      </c>
      <c r="B74" s="83" t="str">
        <f>IF(B68&gt;"",B68,"")</f>
        <v>Thomas Hallbäck</v>
      </c>
      <c r="C74" s="60" t="str">
        <f>IF(B70&gt;"",B70,"")</f>
        <v>Jukka Kansonen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</row>
    <row r="75" spans="1:34" ht="11.25">
      <c r="A75" s="16" t="s">
        <v>28</v>
      </c>
      <c r="B75" s="83" t="str">
        <f>IF(B69&gt;"",B69,"")</f>
        <v>Markku Ruotsalainen</v>
      </c>
      <c r="C75" s="60" t="str">
        <f>IF(B71&gt;"",B71,"")</f>
        <v>Vesa Bäckman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</row>
    <row r="76" spans="1:34" ht="12" thickBot="1">
      <c r="A76" s="16" t="s">
        <v>29</v>
      </c>
      <c r="B76" s="95" t="str">
        <f>IF(B68&gt;"",B68,"")</f>
        <v>Thomas Hallbäck</v>
      </c>
      <c r="C76" s="96" t="str">
        <f>IF(B71&gt;"",B71,"")</f>
        <v>Vesa Bäckman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</row>
    <row r="77" spans="1:34" ht="11.25">
      <c r="A77" s="16" t="s">
        <v>30</v>
      </c>
      <c r="B77" s="83" t="str">
        <f>IF(B69&gt;"",B69,"")</f>
        <v>Markku Ruotsalainen</v>
      </c>
      <c r="C77" s="60" t="str">
        <f>IF(B70&gt;"",B70,"")</f>
        <v>Jukka Kansonen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</row>
    <row r="78" spans="1:34" ht="11.25">
      <c r="A78" s="16" t="s">
        <v>31</v>
      </c>
      <c r="B78" s="83" t="str">
        <f>IF(B68&gt;"",B68,"")</f>
        <v>Thomas Hallbäck</v>
      </c>
      <c r="C78" s="60" t="str">
        <f>IF(B69&gt;"",B69,"")</f>
        <v>Markku Ruotsalainen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</row>
    <row r="79" spans="1:34" ht="12" thickBot="1">
      <c r="A79" s="23" t="s">
        <v>32</v>
      </c>
      <c r="B79" s="97" t="str">
        <f>IF(B70&gt;"",B70,"")</f>
        <v>Jukka Kansonen</v>
      </c>
      <c r="C79" s="98" t="str">
        <f>IF(B71&gt;"",B71,"")</f>
        <v>Vesa Bäckman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</row>
    <row r="80" ht="12.75" thickBot="1" thickTop="1"/>
    <row r="81" spans="1:19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50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</row>
    <row r="82" spans="1:19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56">
        <v>39102</v>
      </c>
      <c r="K82" s="156"/>
      <c r="L82" s="156"/>
      <c r="M82" s="157"/>
      <c r="N82" s="49" t="s">
        <v>4</v>
      </c>
      <c r="O82" s="50"/>
      <c r="P82" s="50"/>
      <c r="Q82" s="194">
        <v>0.5</v>
      </c>
      <c r="R82" s="195"/>
      <c r="S82" s="196"/>
    </row>
    <row r="83" spans="1:23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</row>
    <row r="84" spans="1:23" ht="11.25">
      <c r="A84" s="4" t="s">
        <v>7</v>
      </c>
      <c r="B84" s="56" t="s">
        <v>151</v>
      </c>
      <c r="C84" s="57" t="s">
        <v>71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</row>
    <row r="85" spans="1:23" ht="11.25">
      <c r="A85" s="4" t="s">
        <v>8</v>
      </c>
      <c r="B85" s="56" t="s">
        <v>137</v>
      </c>
      <c r="C85" s="57" t="s">
        <v>122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</row>
    <row r="86" spans="1:23" ht="11.25">
      <c r="A86" s="4" t="s">
        <v>9</v>
      </c>
      <c r="B86" s="56" t="s">
        <v>152</v>
      </c>
      <c r="C86" s="57" t="s">
        <v>88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</row>
    <row r="87" spans="1:23" ht="12" thickBot="1">
      <c r="A87" s="8" t="s">
        <v>10</v>
      </c>
      <c r="B87" s="66" t="s">
        <v>153</v>
      </c>
      <c r="C87" s="67" t="s">
        <v>164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</row>
    <row r="88" spans="1:24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</row>
    <row r="89" spans="1:23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</row>
    <row r="90" spans="1:34" ht="11.25">
      <c r="A90" s="16" t="s">
        <v>27</v>
      </c>
      <c r="B90" s="83" t="str">
        <f>IF(B84&gt;"",B84,"")</f>
        <v>Risto Koskinen</v>
      </c>
      <c r="C90" s="60" t="str">
        <f>IF(B86&gt;"",B86,"")</f>
        <v>Lauri Miettinen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</row>
    <row r="91" spans="1:34" ht="11.25">
      <c r="A91" s="16" t="s">
        <v>28</v>
      </c>
      <c r="B91" s="83" t="str">
        <f>IF(B85&gt;"",B85,"")</f>
        <v>Risto Pitkänen</v>
      </c>
      <c r="C91" s="60" t="str">
        <f>IF(B87&gt;"",B87,"")</f>
        <v>K.Silvennoinen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</row>
    <row r="92" spans="1:34" ht="12" thickBot="1">
      <c r="A92" s="16" t="s">
        <v>29</v>
      </c>
      <c r="B92" s="95" t="str">
        <f>IF(B84&gt;"",B84,"")</f>
        <v>Risto Koskinen</v>
      </c>
      <c r="C92" s="96" t="str">
        <f>IF(B87&gt;"",B87,"")</f>
        <v>K.Silvennoinen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</row>
    <row r="93" spans="1:34" ht="11.25">
      <c r="A93" s="16" t="s">
        <v>30</v>
      </c>
      <c r="B93" s="83" t="str">
        <f>IF(B85&gt;"",B85,"")</f>
        <v>Risto Pitkänen</v>
      </c>
      <c r="C93" s="60" t="str">
        <f>IF(B86&gt;"",B86,"")</f>
        <v>Lauri Miettinen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</row>
    <row r="94" spans="1:34" ht="11.25">
      <c r="A94" s="16" t="s">
        <v>31</v>
      </c>
      <c r="B94" s="83" t="str">
        <f>IF(B84&gt;"",B84,"")</f>
        <v>Risto Koskinen</v>
      </c>
      <c r="C94" s="60" t="str">
        <f>IF(B85&gt;"",B85,"")</f>
        <v>Risto Pitkänen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</row>
    <row r="95" spans="1:34" ht="12" thickBot="1">
      <c r="A95" s="23" t="s">
        <v>32</v>
      </c>
      <c r="B95" s="97" t="str">
        <f>IF(B86&gt;"",B86,"")</f>
        <v>Lauri Miettinen</v>
      </c>
      <c r="C95" s="98" t="str">
        <f>IF(B87&gt;"",B87,"")</f>
        <v>K.Silvennoinen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</row>
    <row r="96" ht="12.75" thickBot="1" thickTop="1"/>
    <row r="97" spans="1:19" ht="12" thickTop="1">
      <c r="A97" s="38"/>
      <c r="B97" s="39" t="s">
        <v>38</v>
      </c>
      <c r="C97" s="40"/>
      <c r="D97" s="40"/>
      <c r="E97" s="40"/>
      <c r="F97" s="41"/>
      <c r="G97" s="40"/>
      <c r="H97" s="42" t="s">
        <v>0</v>
      </c>
      <c r="I97" s="43"/>
      <c r="J97" s="184" t="s">
        <v>50</v>
      </c>
      <c r="K97" s="184"/>
      <c r="L97" s="184"/>
      <c r="M97" s="185"/>
      <c r="N97" s="186" t="s">
        <v>1</v>
      </c>
      <c r="O97" s="187"/>
      <c r="P97" s="187"/>
      <c r="Q97" s="188">
        <v>7</v>
      </c>
      <c r="R97" s="188"/>
      <c r="S97" s="189"/>
    </row>
    <row r="98" spans="1:19" ht="12" thickBot="1">
      <c r="A98" s="46"/>
      <c r="B98" s="47" t="s">
        <v>39</v>
      </c>
      <c r="C98" s="48" t="s">
        <v>2</v>
      </c>
      <c r="D98" s="190"/>
      <c r="E98" s="190"/>
      <c r="F98" s="191"/>
      <c r="G98" s="192" t="s">
        <v>3</v>
      </c>
      <c r="H98" s="193"/>
      <c r="I98" s="193"/>
      <c r="J98" s="156">
        <v>39102</v>
      </c>
      <c r="K98" s="156"/>
      <c r="L98" s="156"/>
      <c r="M98" s="157"/>
      <c r="N98" s="49" t="s">
        <v>4</v>
      </c>
      <c r="O98" s="50"/>
      <c r="P98" s="50"/>
      <c r="Q98" s="194">
        <v>0.5</v>
      </c>
      <c r="R98" s="195"/>
      <c r="S98" s="196"/>
    </row>
    <row r="99" spans="1:23" ht="12" thickTop="1">
      <c r="A99" s="51"/>
      <c r="B99" s="52" t="s">
        <v>5</v>
      </c>
      <c r="C99" s="53" t="s">
        <v>6</v>
      </c>
      <c r="D99" s="180" t="s">
        <v>7</v>
      </c>
      <c r="E99" s="181"/>
      <c r="F99" s="180" t="s">
        <v>8</v>
      </c>
      <c r="G99" s="181"/>
      <c r="H99" s="180" t="s">
        <v>9</v>
      </c>
      <c r="I99" s="181"/>
      <c r="J99" s="180" t="s">
        <v>10</v>
      </c>
      <c r="K99" s="181"/>
      <c r="L99" s="180"/>
      <c r="M99" s="181"/>
      <c r="N99" s="54" t="s">
        <v>11</v>
      </c>
      <c r="O99" s="55" t="s">
        <v>12</v>
      </c>
      <c r="P99" s="1" t="s">
        <v>13</v>
      </c>
      <c r="Q99" s="1"/>
      <c r="R99" s="182" t="s">
        <v>14</v>
      </c>
      <c r="S99" s="183"/>
      <c r="U99" s="2" t="s">
        <v>15</v>
      </c>
      <c r="V99" s="3"/>
      <c r="W99" s="15" t="s">
        <v>16</v>
      </c>
    </row>
    <row r="100" spans="1:23" ht="11.25">
      <c r="A100" s="4" t="s">
        <v>7</v>
      </c>
      <c r="B100" s="56" t="s">
        <v>154</v>
      </c>
      <c r="C100" s="57" t="s">
        <v>90</v>
      </c>
      <c r="D100" s="58"/>
      <c r="E100" s="59"/>
      <c r="F100" s="60">
        <f>+P110</f>
      </c>
      <c r="G100" s="61">
        <f>+Q110</f>
      </c>
      <c r="H100" s="60">
        <f>P106</f>
      </c>
      <c r="I100" s="61">
        <f>Q106</f>
      </c>
      <c r="J100" s="60">
        <f>P108</f>
      </c>
      <c r="K100" s="61">
        <f>Q108</f>
      </c>
      <c r="L100" s="60"/>
      <c r="M100" s="61"/>
      <c r="N100" s="62">
        <f>IF(SUM(D100:M100)=0,"",COUNTIF(E100:E103,"3"))</f>
      </c>
      <c r="O100" s="63">
        <f>IF(SUM(E100:N100)=0,"",COUNTIF(D100:D103,"3"))</f>
      </c>
      <c r="P100" s="64">
        <f>IF(SUM(D100:M100)=0,"",SUM(E100:E103))</f>
      </c>
      <c r="Q100" s="65">
        <f>IF(SUM(D100:M100)=0,"",SUM(D100:D103))</f>
      </c>
      <c r="R100" s="170"/>
      <c r="S100" s="171"/>
      <c r="U100" s="5">
        <f>+U106+U108+U110</f>
        <v>0</v>
      </c>
      <c r="V100" s="6">
        <f>+V106+V108+V110</f>
        <v>0</v>
      </c>
      <c r="W100" s="7">
        <f>+U100-V100</f>
        <v>0</v>
      </c>
    </row>
    <row r="101" spans="1:23" ht="11.25">
      <c r="A101" s="4" t="s">
        <v>8</v>
      </c>
      <c r="B101" s="56" t="s">
        <v>155</v>
      </c>
      <c r="C101" s="57" t="s">
        <v>163</v>
      </c>
      <c r="D101" s="60">
        <f>+Q110</f>
      </c>
      <c r="E101" s="61">
        <f>+P110</f>
      </c>
      <c r="F101" s="58"/>
      <c r="G101" s="59"/>
      <c r="H101" s="60">
        <f>P109</f>
      </c>
      <c r="I101" s="61">
        <f>Q109</f>
      </c>
      <c r="J101" s="60">
        <f>P107</f>
      </c>
      <c r="K101" s="61">
        <f>Q107</f>
      </c>
      <c r="L101" s="60"/>
      <c r="M101" s="61"/>
      <c r="N101" s="62">
        <f>IF(SUM(D101:M101)=0,"",COUNTIF(G100:G103,"3"))</f>
      </c>
      <c r="O101" s="63">
        <f>IF(SUM(E101:N101)=0,"",COUNTIF(F100:F103,"3"))</f>
      </c>
      <c r="P101" s="64">
        <f>IF(SUM(D101:M101)=0,"",SUM(G100:G103))</f>
      </c>
      <c r="Q101" s="65">
        <f>IF(SUM(D101:M101)=0,"",SUM(F100:F103))</f>
      </c>
      <c r="R101" s="170"/>
      <c r="S101" s="171"/>
      <c r="U101" s="5">
        <f>+U107+U109+V110</f>
        <v>0</v>
      </c>
      <c r="V101" s="6">
        <f>+V107+V109+U110</f>
        <v>0</v>
      </c>
      <c r="W101" s="7">
        <f>+U101-V101</f>
        <v>0</v>
      </c>
    </row>
    <row r="102" spans="1:23" ht="11.25">
      <c r="A102" s="4" t="s">
        <v>9</v>
      </c>
      <c r="B102" s="56" t="s">
        <v>113</v>
      </c>
      <c r="C102" s="57" t="s">
        <v>94</v>
      </c>
      <c r="D102" s="60">
        <f>+Q106</f>
      </c>
      <c r="E102" s="61">
        <f>+P106</f>
      </c>
      <c r="F102" s="60">
        <f>Q109</f>
      </c>
      <c r="G102" s="61">
        <f>P109</f>
      </c>
      <c r="H102" s="58"/>
      <c r="I102" s="59"/>
      <c r="J102" s="60">
        <f>P111</f>
      </c>
      <c r="K102" s="61">
        <f>Q111</f>
      </c>
      <c r="L102" s="60"/>
      <c r="M102" s="61"/>
      <c r="N102" s="62">
        <f>IF(SUM(D102:M102)=0,"",COUNTIF(I100:I103,"3"))</f>
      </c>
      <c r="O102" s="63">
        <f>IF(SUM(E102:N102)=0,"",COUNTIF(H100:H103,"3"))</f>
      </c>
      <c r="P102" s="64">
        <f>IF(SUM(D102:M102)=0,"",SUM(I100:I103))</f>
      </c>
      <c r="Q102" s="65">
        <f>IF(SUM(D102:M102)=0,"",SUM(H100:H103))</f>
      </c>
      <c r="R102" s="170"/>
      <c r="S102" s="171"/>
      <c r="U102" s="5">
        <f>+V106+V109+U111</f>
        <v>0</v>
      </c>
      <c r="V102" s="6">
        <f>+U106+U109+V111</f>
        <v>0</v>
      </c>
      <c r="W102" s="7">
        <f>+U102-V102</f>
        <v>0</v>
      </c>
    </row>
    <row r="103" spans="1:23" ht="12" thickBot="1">
      <c r="A103" s="8" t="s">
        <v>10</v>
      </c>
      <c r="B103" s="66" t="s">
        <v>156</v>
      </c>
      <c r="C103" s="67" t="s">
        <v>161</v>
      </c>
      <c r="D103" s="68">
        <f>Q108</f>
      </c>
      <c r="E103" s="69">
        <f>P108</f>
      </c>
      <c r="F103" s="68">
        <f>Q107</f>
      </c>
      <c r="G103" s="69">
        <f>P107</f>
      </c>
      <c r="H103" s="68">
        <f>Q111</f>
      </c>
      <c r="I103" s="69">
        <f>P111</f>
      </c>
      <c r="J103" s="70"/>
      <c r="K103" s="71"/>
      <c r="L103" s="68"/>
      <c r="M103" s="69"/>
      <c r="N103" s="72">
        <f>IF(SUM(D103:M103)=0,"",COUNTIF(K100:K103,"3"))</f>
      </c>
      <c r="O103" s="73">
        <f>IF(SUM(E103:N103)=0,"",COUNTIF(J100:J103,"3"))</f>
      </c>
      <c r="P103" s="74">
        <f>IF(SUM(D103:M104)=0,"",SUM(K100:K103))</f>
      </c>
      <c r="Q103" s="75">
        <f>IF(SUM(D103:M103)=0,"",SUM(J100:J103))</f>
      </c>
      <c r="R103" s="172"/>
      <c r="S103" s="173"/>
      <c r="U103" s="5">
        <f>+V107+V108+V111</f>
        <v>0</v>
      </c>
      <c r="V103" s="6">
        <f>+U107+U108+U111</f>
        <v>0</v>
      </c>
      <c r="W103" s="7">
        <f>+U103-V103</f>
        <v>0</v>
      </c>
    </row>
    <row r="104" spans="1:24" ht="12" thickTop="1">
      <c r="A104" s="9"/>
      <c r="B104" s="10" t="s">
        <v>18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76"/>
      <c r="U104" s="77"/>
      <c r="V104" s="11" t="s">
        <v>19</v>
      </c>
      <c r="W104" s="12">
        <f>SUM(W100:W103)</f>
        <v>0</v>
      </c>
      <c r="X104" s="11" t="str">
        <f>IF(W104=0,"OK","Virhe")</f>
        <v>OK</v>
      </c>
    </row>
    <row r="105" spans="1:23" ht="12" thickBot="1">
      <c r="A105" s="13"/>
      <c r="B105" s="78" t="s">
        <v>20</v>
      </c>
      <c r="C105" s="79"/>
      <c r="D105" s="79"/>
      <c r="E105" s="80"/>
      <c r="F105" s="174" t="s">
        <v>21</v>
      </c>
      <c r="G105" s="175"/>
      <c r="H105" s="176" t="s">
        <v>22</v>
      </c>
      <c r="I105" s="177"/>
      <c r="J105" s="176" t="s">
        <v>23</v>
      </c>
      <c r="K105" s="177"/>
      <c r="L105" s="176" t="s">
        <v>24</v>
      </c>
      <c r="M105" s="177"/>
      <c r="N105" s="176" t="s">
        <v>25</v>
      </c>
      <c r="O105" s="177"/>
      <c r="P105" s="178" t="s">
        <v>26</v>
      </c>
      <c r="Q105" s="179"/>
      <c r="S105" s="81"/>
      <c r="U105" s="14" t="s">
        <v>15</v>
      </c>
      <c r="V105" s="15"/>
      <c r="W105" s="82" t="s">
        <v>16</v>
      </c>
    </row>
    <row r="106" spans="1:34" ht="11.25">
      <c r="A106" s="16" t="s">
        <v>27</v>
      </c>
      <c r="B106" s="83" t="str">
        <f>IF(B100&gt;"",B100,"")</f>
        <v>Tauno Kara</v>
      </c>
      <c r="C106" s="60" t="str">
        <f>IF(B102&gt;"",B102,"")</f>
        <v>Heikki Järvinen</v>
      </c>
      <c r="D106" s="84"/>
      <c r="E106" s="85"/>
      <c r="F106" s="158"/>
      <c r="G106" s="169"/>
      <c r="H106" s="159"/>
      <c r="I106" s="160"/>
      <c r="J106" s="159"/>
      <c r="K106" s="160"/>
      <c r="L106" s="159"/>
      <c r="M106" s="160"/>
      <c r="N106" s="159"/>
      <c r="O106" s="160"/>
      <c r="P106" s="86">
        <f aca="true" t="shared" si="84" ref="P106:P111">IF(COUNT(F106:N106)=0,"",COUNTIF(F106:N106,"&gt;=0"))</f>
      </c>
      <c r="Q106" s="87">
        <f aca="true" t="shared" si="85" ref="Q106:Q111">IF(COUNT(F106:N106)=0,"",(IF(LEFT(F106,1)="-",1,0)+IF(LEFT(H106,1)="-",1,0)+IF(LEFT(J106,1)="-",1,0)+IF(LEFT(L106,1)="-",1,0)+IF(LEFT(N106,1)="-",1,0)))</f>
      </c>
      <c r="R106" s="88"/>
      <c r="S106" s="89"/>
      <c r="U106" s="90">
        <f aca="true" t="shared" si="86" ref="U106:V111">+Y106+AA106+AC106+AE106+AG106</f>
        <v>0</v>
      </c>
      <c r="V106" s="91">
        <f t="shared" si="86"/>
        <v>0</v>
      </c>
      <c r="W106" s="92">
        <f aca="true" t="shared" si="87" ref="W106:W111">+U106-V106</f>
        <v>0</v>
      </c>
      <c r="Y106" s="17">
        <f aca="true" t="shared" si="88" ref="Y106:Y111">IF(F106="",0,IF(LEFT(F106,1)="-",ABS(F106),(IF(F106&gt;9,F106+2,11))))</f>
        <v>0</v>
      </c>
      <c r="Z106" s="18">
        <f aca="true" t="shared" si="89" ref="Z106:Z111">IF(F106="",0,IF(LEFT(F106,1)="-",(IF(ABS(F106)&gt;9,(ABS(F106)+2),11)),F106))</f>
        <v>0</v>
      </c>
      <c r="AA106" s="19">
        <f aca="true" t="shared" si="90" ref="AA106:AA111">IF(H106="",0,IF(LEFT(H106,1)="-",ABS(H106),(IF(H106&gt;9,H106+2,11))))</f>
        <v>0</v>
      </c>
      <c r="AB106" s="18">
        <f aca="true" t="shared" si="91" ref="AB106:AB111">IF(H106="",0,IF(LEFT(H106,1)="-",(IF(ABS(H106)&gt;9,(ABS(H106)+2),11)),H106))</f>
        <v>0</v>
      </c>
      <c r="AC106" s="19">
        <f aca="true" t="shared" si="92" ref="AC106:AC111">IF(J106="",0,IF(LEFT(J106,1)="-",ABS(J106),(IF(J106&gt;9,J106+2,11))))</f>
        <v>0</v>
      </c>
      <c r="AD106" s="18">
        <f aca="true" t="shared" si="93" ref="AD106:AD111">IF(J106="",0,IF(LEFT(J106,1)="-",(IF(ABS(J106)&gt;9,(ABS(J106)+2),11)),J106))</f>
        <v>0</v>
      </c>
      <c r="AE106" s="19">
        <f aca="true" t="shared" si="94" ref="AE106:AE111">IF(L106="",0,IF(LEFT(L106,1)="-",ABS(L106),(IF(L106&gt;9,L106+2,11))))</f>
        <v>0</v>
      </c>
      <c r="AF106" s="18">
        <f aca="true" t="shared" si="95" ref="AF106:AF111">IF(L106="",0,IF(LEFT(L106,1)="-",(IF(ABS(L106)&gt;9,(ABS(L106)+2),11)),L106))</f>
        <v>0</v>
      </c>
      <c r="AG106" s="19">
        <f aca="true" t="shared" si="96" ref="AG106:AG111">IF(N106="",0,IF(LEFT(N106,1)="-",ABS(N106),(IF(N106&gt;9,N106+2,11))))</f>
        <v>0</v>
      </c>
      <c r="AH106" s="18">
        <f aca="true" t="shared" si="97" ref="AH106:AH111">IF(N106="",0,IF(LEFT(N106,1)="-",(IF(ABS(N106)&gt;9,(ABS(N106)+2),11)),N106))</f>
        <v>0</v>
      </c>
    </row>
    <row r="107" spans="1:34" ht="11.25">
      <c r="A107" s="16" t="s">
        <v>28</v>
      </c>
      <c r="B107" s="83" t="str">
        <f>IF(B101&gt;"",B101,"")</f>
        <v>Juha Mustonen</v>
      </c>
      <c r="C107" s="60" t="str">
        <f>IF(B103&gt;"",B103,"")</f>
        <v>Jouko Manni</v>
      </c>
      <c r="D107" s="84"/>
      <c r="E107" s="85"/>
      <c r="F107" s="163"/>
      <c r="G107" s="164"/>
      <c r="H107" s="163"/>
      <c r="I107" s="164"/>
      <c r="J107" s="163"/>
      <c r="K107" s="164"/>
      <c r="L107" s="163"/>
      <c r="M107" s="164"/>
      <c r="N107" s="163"/>
      <c r="O107" s="164"/>
      <c r="P107" s="86">
        <f t="shared" si="84"/>
      </c>
      <c r="Q107" s="87">
        <f t="shared" si="85"/>
      </c>
      <c r="R107" s="93"/>
      <c r="S107" s="94"/>
      <c r="U107" s="90">
        <f t="shared" si="86"/>
        <v>0</v>
      </c>
      <c r="V107" s="91">
        <f t="shared" si="86"/>
        <v>0</v>
      </c>
      <c r="W107" s="92">
        <f t="shared" si="87"/>
        <v>0</v>
      </c>
      <c r="Y107" s="20">
        <f t="shared" si="88"/>
        <v>0</v>
      </c>
      <c r="Z107" s="21">
        <f t="shared" si="89"/>
        <v>0</v>
      </c>
      <c r="AA107" s="22">
        <f t="shared" si="90"/>
        <v>0</v>
      </c>
      <c r="AB107" s="21">
        <f t="shared" si="91"/>
        <v>0</v>
      </c>
      <c r="AC107" s="22">
        <f t="shared" si="92"/>
        <v>0</v>
      </c>
      <c r="AD107" s="21">
        <f t="shared" si="93"/>
        <v>0</v>
      </c>
      <c r="AE107" s="22">
        <f t="shared" si="94"/>
        <v>0</v>
      </c>
      <c r="AF107" s="21">
        <f t="shared" si="95"/>
        <v>0</v>
      </c>
      <c r="AG107" s="22">
        <f t="shared" si="96"/>
        <v>0</v>
      </c>
      <c r="AH107" s="21">
        <f t="shared" si="97"/>
        <v>0</v>
      </c>
    </row>
    <row r="108" spans="1:34" ht="12" thickBot="1">
      <c r="A108" s="16" t="s">
        <v>29</v>
      </c>
      <c r="B108" s="95" t="str">
        <f>IF(B100&gt;"",B100,"")</f>
        <v>Tauno Kara</v>
      </c>
      <c r="C108" s="96" t="str">
        <f>IF(B103&gt;"",B103,"")</f>
        <v>Jouko Manni</v>
      </c>
      <c r="D108" s="79"/>
      <c r="E108" s="80"/>
      <c r="F108" s="167"/>
      <c r="G108" s="168"/>
      <c r="H108" s="167"/>
      <c r="I108" s="168"/>
      <c r="J108" s="167"/>
      <c r="K108" s="168"/>
      <c r="L108" s="167"/>
      <c r="M108" s="168"/>
      <c r="N108" s="167"/>
      <c r="O108" s="168"/>
      <c r="P108" s="86">
        <f t="shared" si="84"/>
      </c>
      <c r="Q108" s="87">
        <f t="shared" si="85"/>
      </c>
      <c r="R108" s="93"/>
      <c r="S108" s="94"/>
      <c r="U108" s="90">
        <f t="shared" si="86"/>
        <v>0</v>
      </c>
      <c r="V108" s="91">
        <f t="shared" si="86"/>
        <v>0</v>
      </c>
      <c r="W108" s="92">
        <f t="shared" si="87"/>
        <v>0</v>
      </c>
      <c r="Y108" s="20">
        <f t="shared" si="88"/>
        <v>0</v>
      </c>
      <c r="Z108" s="21">
        <f t="shared" si="89"/>
        <v>0</v>
      </c>
      <c r="AA108" s="22">
        <f t="shared" si="90"/>
        <v>0</v>
      </c>
      <c r="AB108" s="21">
        <f t="shared" si="91"/>
        <v>0</v>
      </c>
      <c r="AC108" s="22">
        <f t="shared" si="92"/>
        <v>0</v>
      </c>
      <c r="AD108" s="21">
        <f t="shared" si="93"/>
        <v>0</v>
      </c>
      <c r="AE108" s="22">
        <f t="shared" si="94"/>
        <v>0</v>
      </c>
      <c r="AF108" s="21">
        <f t="shared" si="95"/>
        <v>0</v>
      </c>
      <c r="AG108" s="22">
        <f t="shared" si="96"/>
        <v>0</v>
      </c>
      <c r="AH108" s="21">
        <f t="shared" si="97"/>
        <v>0</v>
      </c>
    </row>
    <row r="109" spans="1:34" ht="11.25">
      <c r="A109" s="16" t="s">
        <v>30</v>
      </c>
      <c r="B109" s="83" t="str">
        <f>IF(B101&gt;"",B101,"")</f>
        <v>Juha Mustonen</v>
      </c>
      <c r="C109" s="60" t="str">
        <f>IF(B102&gt;"",B102,"")</f>
        <v>Heikki Järvinen</v>
      </c>
      <c r="D109" s="84"/>
      <c r="E109" s="85"/>
      <c r="F109" s="159"/>
      <c r="G109" s="160"/>
      <c r="H109" s="159"/>
      <c r="I109" s="160"/>
      <c r="J109" s="159"/>
      <c r="K109" s="160"/>
      <c r="L109" s="159"/>
      <c r="M109" s="160"/>
      <c r="N109" s="159"/>
      <c r="O109" s="160"/>
      <c r="P109" s="86">
        <f t="shared" si="84"/>
      </c>
      <c r="Q109" s="87">
        <f t="shared" si="85"/>
      </c>
      <c r="R109" s="93"/>
      <c r="S109" s="94"/>
      <c r="U109" s="90">
        <f t="shared" si="86"/>
        <v>0</v>
      </c>
      <c r="V109" s="91">
        <f t="shared" si="86"/>
        <v>0</v>
      </c>
      <c r="W109" s="92">
        <f t="shared" si="87"/>
        <v>0</v>
      </c>
      <c r="Y109" s="20">
        <f t="shared" si="88"/>
        <v>0</v>
      </c>
      <c r="Z109" s="21">
        <f t="shared" si="89"/>
        <v>0</v>
      </c>
      <c r="AA109" s="22">
        <f t="shared" si="90"/>
        <v>0</v>
      </c>
      <c r="AB109" s="21">
        <f t="shared" si="91"/>
        <v>0</v>
      </c>
      <c r="AC109" s="22">
        <f t="shared" si="92"/>
        <v>0</v>
      </c>
      <c r="AD109" s="21">
        <f t="shared" si="93"/>
        <v>0</v>
      </c>
      <c r="AE109" s="22">
        <f t="shared" si="94"/>
        <v>0</v>
      </c>
      <c r="AF109" s="21">
        <f t="shared" si="95"/>
        <v>0</v>
      </c>
      <c r="AG109" s="22">
        <f t="shared" si="96"/>
        <v>0</v>
      </c>
      <c r="AH109" s="21">
        <f t="shared" si="97"/>
        <v>0</v>
      </c>
    </row>
    <row r="110" spans="1:34" ht="11.25">
      <c r="A110" s="16" t="s">
        <v>31</v>
      </c>
      <c r="B110" s="83" t="str">
        <f>IF(B100&gt;"",B100,"")</f>
        <v>Tauno Kara</v>
      </c>
      <c r="C110" s="60" t="str">
        <f>IF(B101&gt;"",B101,"")</f>
        <v>Juha Mustonen</v>
      </c>
      <c r="D110" s="84"/>
      <c r="E110" s="85"/>
      <c r="F110" s="163"/>
      <c r="G110" s="164"/>
      <c r="H110" s="163"/>
      <c r="I110" s="164"/>
      <c r="J110" s="163"/>
      <c r="K110" s="164"/>
      <c r="L110" s="163"/>
      <c r="M110" s="164"/>
      <c r="N110" s="163"/>
      <c r="O110" s="164"/>
      <c r="P110" s="86">
        <f t="shared" si="84"/>
      </c>
      <c r="Q110" s="87">
        <f t="shared" si="85"/>
      </c>
      <c r="R110" s="93"/>
      <c r="S110" s="94"/>
      <c r="U110" s="90">
        <f t="shared" si="86"/>
        <v>0</v>
      </c>
      <c r="V110" s="91">
        <f t="shared" si="86"/>
        <v>0</v>
      </c>
      <c r="W110" s="92">
        <f t="shared" si="87"/>
        <v>0</v>
      </c>
      <c r="Y110" s="20">
        <f t="shared" si="88"/>
        <v>0</v>
      </c>
      <c r="Z110" s="21">
        <f t="shared" si="89"/>
        <v>0</v>
      </c>
      <c r="AA110" s="22">
        <f t="shared" si="90"/>
        <v>0</v>
      </c>
      <c r="AB110" s="21">
        <f t="shared" si="91"/>
        <v>0</v>
      </c>
      <c r="AC110" s="22">
        <f t="shared" si="92"/>
        <v>0</v>
      </c>
      <c r="AD110" s="21">
        <f t="shared" si="93"/>
        <v>0</v>
      </c>
      <c r="AE110" s="22">
        <f t="shared" si="94"/>
        <v>0</v>
      </c>
      <c r="AF110" s="21">
        <f t="shared" si="95"/>
        <v>0</v>
      </c>
      <c r="AG110" s="22">
        <f t="shared" si="96"/>
        <v>0</v>
      </c>
      <c r="AH110" s="21">
        <f t="shared" si="97"/>
        <v>0</v>
      </c>
    </row>
    <row r="111" spans="1:34" ht="12" thickBot="1">
      <c r="A111" s="23" t="s">
        <v>32</v>
      </c>
      <c r="B111" s="97" t="str">
        <f>IF(B102&gt;"",B102,"")</f>
        <v>Heikki Järvinen</v>
      </c>
      <c r="C111" s="98" t="str">
        <f>IF(B103&gt;"",B103,"")</f>
        <v>Jouko Manni</v>
      </c>
      <c r="D111" s="99"/>
      <c r="E111" s="100"/>
      <c r="F111" s="165"/>
      <c r="G111" s="166"/>
      <c r="H111" s="165"/>
      <c r="I111" s="166"/>
      <c r="J111" s="165"/>
      <c r="K111" s="166"/>
      <c r="L111" s="165"/>
      <c r="M111" s="166"/>
      <c r="N111" s="165"/>
      <c r="O111" s="166"/>
      <c r="P111" s="101">
        <f t="shared" si="84"/>
      </c>
      <c r="Q111" s="102">
        <f t="shared" si="85"/>
      </c>
      <c r="R111" s="103"/>
      <c r="S111" s="104"/>
      <c r="U111" s="90">
        <f t="shared" si="86"/>
        <v>0</v>
      </c>
      <c r="V111" s="91">
        <f t="shared" si="86"/>
        <v>0</v>
      </c>
      <c r="W111" s="92">
        <f t="shared" si="87"/>
        <v>0</v>
      </c>
      <c r="Y111" s="24">
        <f t="shared" si="88"/>
        <v>0</v>
      </c>
      <c r="Z111" s="25">
        <f t="shared" si="89"/>
        <v>0</v>
      </c>
      <c r="AA111" s="26">
        <f t="shared" si="90"/>
        <v>0</v>
      </c>
      <c r="AB111" s="25">
        <f t="shared" si="91"/>
        <v>0</v>
      </c>
      <c r="AC111" s="26">
        <f t="shared" si="92"/>
        <v>0</v>
      </c>
      <c r="AD111" s="25">
        <f t="shared" si="93"/>
        <v>0</v>
      </c>
      <c r="AE111" s="26">
        <f t="shared" si="94"/>
        <v>0</v>
      </c>
      <c r="AF111" s="25">
        <f t="shared" si="95"/>
        <v>0</v>
      </c>
      <c r="AG111" s="26">
        <f t="shared" si="96"/>
        <v>0</v>
      </c>
      <c r="AH111" s="25">
        <f t="shared" si="97"/>
        <v>0</v>
      </c>
    </row>
    <row r="112" ht="12.75" thickBot="1" thickTop="1"/>
    <row r="113" spans="1:19" ht="12" thickTop="1">
      <c r="A113" s="38"/>
      <c r="B113" s="39" t="s">
        <v>38</v>
      </c>
      <c r="C113" s="40"/>
      <c r="D113" s="40"/>
      <c r="E113" s="40"/>
      <c r="F113" s="41"/>
      <c r="G113" s="40"/>
      <c r="H113" s="42" t="s">
        <v>0</v>
      </c>
      <c r="I113" s="43"/>
      <c r="J113" s="184" t="s">
        <v>50</v>
      </c>
      <c r="K113" s="184"/>
      <c r="L113" s="184"/>
      <c r="M113" s="185"/>
      <c r="N113" s="186" t="s">
        <v>1</v>
      </c>
      <c r="O113" s="187"/>
      <c r="P113" s="187"/>
      <c r="Q113" s="188">
        <v>8</v>
      </c>
      <c r="R113" s="188"/>
      <c r="S113" s="189"/>
    </row>
    <row r="114" spans="1:19" ht="12" thickBot="1">
      <c r="A114" s="46"/>
      <c r="B114" s="47" t="s">
        <v>39</v>
      </c>
      <c r="C114" s="48" t="s">
        <v>2</v>
      </c>
      <c r="D114" s="190"/>
      <c r="E114" s="190"/>
      <c r="F114" s="191"/>
      <c r="G114" s="192" t="s">
        <v>3</v>
      </c>
      <c r="H114" s="193"/>
      <c r="I114" s="193"/>
      <c r="J114" s="156">
        <v>39102</v>
      </c>
      <c r="K114" s="156"/>
      <c r="L114" s="156"/>
      <c r="M114" s="157"/>
      <c r="N114" s="49" t="s">
        <v>4</v>
      </c>
      <c r="O114" s="50"/>
      <c r="P114" s="50"/>
      <c r="Q114" s="194">
        <v>0.5</v>
      </c>
      <c r="R114" s="195"/>
      <c r="S114" s="196"/>
    </row>
    <row r="115" spans="1:23" ht="12" thickTop="1">
      <c r="A115" s="51"/>
      <c r="B115" s="52" t="s">
        <v>5</v>
      </c>
      <c r="C115" s="53" t="s">
        <v>6</v>
      </c>
      <c r="D115" s="180" t="s">
        <v>7</v>
      </c>
      <c r="E115" s="181"/>
      <c r="F115" s="180" t="s">
        <v>8</v>
      </c>
      <c r="G115" s="181"/>
      <c r="H115" s="180" t="s">
        <v>9</v>
      </c>
      <c r="I115" s="181"/>
      <c r="J115" s="180" t="s">
        <v>10</v>
      </c>
      <c r="K115" s="181"/>
      <c r="L115" s="180"/>
      <c r="M115" s="181"/>
      <c r="N115" s="54" t="s">
        <v>11</v>
      </c>
      <c r="O115" s="55" t="s">
        <v>12</v>
      </c>
      <c r="P115" s="1" t="s">
        <v>13</v>
      </c>
      <c r="Q115" s="1"/>
      <c r="R115" s="182" t="s">
        <v>14</v>
      </c>
      <c r="S115" s="183"/>
      <c r="U115" s="2" t="s">
        <v>15</v>
      </c>
      <c r="V115" s="3"/>
      <c r="W115" s="15" t="s">
        <v>16</v>
      </c>
    </row>
    <row r="116" spans="1:23" ht="11.25">
      <c r="A116" s="4" t="s">
        <v>7</v>
      </c>
      <c r="B116" s="56" t="s">
        <v>182</v>
      </c>
      <c r="C116" s="57" t="s">
        <v>104</v>
      </c>
      <c r="D116" s="58"/>
      <c r="E116" s="59"/>
      <c r="F116" s="60">
        <f>+P126</f>
      </c>
      <c r="G116" s="61">
        <f>+Q126</f>
      </c>
      <c r="H116" s="60">
        <f>P122</f>
      </c>
      <c r="I116" s="61">
        <f>Q122</f>
      </c>
      <c r="J116" s="60">
        <f>P124</f>
      </c>
      <c r="K116" s="61">
        <f>Q124</f>
      </c>
      <c r="L116" s="60"/>
      <c r="M116" s="61"/>
      <c r="N116" s="62">
        <f>IF(SUM(D116:M116)=0,"",COUNTIF(E116:E119,"3"))</f>
      </c>
      <c r="O116" s="63">
        <f>IF(SUM(E116:N116)=0,"",COUNTIF(D116:D119,"3"))</f>
      </c>
      <c r="P116" s="64">
        <f>IF(SUM(D116:M116)=0,"",SUM(E116:E119))</f>
      </c>
      <c r="Q116" s="65">
        <f>IF(SUM(D116:M116)=0,"",SUM(D116:D119))</f>
      </c>
      <c r="R116" s="170"/>
      <c r="S116" s="171"/>
      <c r="U116" s="5">
        <f>+U122+U124+U126</f>
        <v>0</v>
      </c>
      <c r="V116" s="6">
        <f>+V122+V124+V126</f>
        <v>0</v>
      </c>
      <c r="W116" s="7">
        <f>+U116-V116</f>
        <v>0</v>
      </c>
    </row>
    <row r="117" spans="1:23" ht="11.25">
      <c r="A117" s="4" t="s">
        <v>8</v>
      </c>
      <c r="B117" s="56" t="s">
        <v>157</v>
      </c>
      <c r="C117" s="57" t="s">
        <v>162</v>
      </c>
      <c r="D117" s="60">
        <f>+Q126</f>
      </c>
      <c r="E117" s="61">
        <f>+P126</f>
      </c>
      <c r="F117" s="58"/>
      <c r="G117" s="59"/>
      <c r="H117" s="60">
        <f>P125</f>
      </c>
      <c r="I117" s="61">
        <f>Q125</f>
      </c>
      <c r="J117" s="60">
        <f>P123</f>
      </c>
      <c r="K117" s="61">
        <f>Q123</f>
      </c>
      <c r="L117" s="60"/>
      <c r="M117" s="61"/>
      <c r="N117" s="62">
        <f>IF(SUM(D117:M117)=0,"",COUNTIF(G116:G119,"3"))</f>
      </c>
      <c r="O117" s="63">
        <f>IF(SUM(E117:N117)=0,"",COUNTIF(F116:F119,"3"))</f>
      </c>
      <c r="P117" s="64">
        <f>IF(SUM(D117:M117)=0,"",SUM(G116:G119))</f>
      </c>
      <c r="Q117" s="65">
        <f>IF(SUM(D117:M117)=0,"",SUM(F116:F119))</f>
      </c>
      <c r="R117" s="170"/>
      <c r="S117" s="171"/>
      <c r="U117" s="5">
        <f>+U123+U125+V126</f>
        <v>0</v>
      </c>
      <c r="V117" s="6">
        <f>+V123+V125+U126</f>
        <v>0</v>
      </c>
      <c r="W117" s="7">
        <f>+U117-V117</f>
        <v>0</v>
      </c>
    </row>
    <row r="118" spans="1:23" ht="11.25">
      <c r="A118" s="4" t="s">
        <v>9</v>
      </c>
      <c r="B118" s="56" t="s">
        <v>126</v>
      </c>
      <c r="C118" s="57" t="s">
        <v>100</v>
      </c>
      <c r="D118" s="60">
        <f>+Q122</f>
      </c>
      <c r="E118" s="61">
        <f>+P122</f>
      </c>
      <c r="F118" s="60">
        <f>Q125</f>
      </c>
      <c r="G118" s="61">
        <f>P125</f>
      </c>
      <c r="H118" s="58"/>
      <c r="I118" s="59"/>
      <c r="J118" s="60">
        <f>P127</f>
      </c>
      <c r="K118" s="61">
        <f>Q127</f>
      </c>
      <c r="L118" s="60"/>
      <c r="M118" s="61"/>
      <c r="N118" s="62">
        <f>IF(SUM(D118:M118)=0,"",COUNTIF(I116:I119,"3"))</f>
      </c>
      <c r="O118" s="63">
        <f>IF(SUM(E118:N118)=0,"",COUNTIF(H116:H119,"3"))</f>
      </c>
      <c r="P118" s="64">
        <f>IF(SUM(D118:M118)=0,"",SUM(I116:I119))</f>
      </c>
      <c r="Q118" s="65">
        <f>IF(SUM(D118:M118)=0,"",SUM(H116:H119))</f>
      </c>
      <c r="R118" s="170"/>
      <c r="S118" s="171"/>
      <c r="U118" s="5">
        <f>+V122+V125+U127</f>
        <v>0</v>
      </c>
      <c r="V118" s="6">
        <f>+U122+U125+V127</f>
        <v>0</v>
      </c>
      <c r="W118" s="7">
        <f>+U118-V118</f>
        <v>0</v>
      </c>
    </row>
    <row r="119" spans="1:23" ht="12" thickBot="1">
      <c r="A119" s="8" t="s">
        <v>10</v>
      </c>
      <c r="B119" s="66" t="s">
        <v>158</v>
      </c>
      <c r="C119" s="67" t="s">
        <v>119</v>
      </c>
      <c r="D119" s="68">
        <f>Q124</f>
      </c>
      <c r="E119" s="69">
        <f>P124</f>
      </c>
      <c r="F119" s="68">
        <f>Q123</f>
      </c>
      <c r="G119" s="69">
        <f>P123</f>
      </c>
      <c r="H119" s="68">
        <f>Q127</f>
      </c>
      <c r="I119" s="69">
        <f>P127</f>
      </c>
      <c r="J119" s="70"/>
      <c r="K119" s="71"/>
      <c r="L119" s="68"/>
      <c r="M119" s="69"/>
      <c r="N119" s="72">
        <f>IF(SUM(D119:M119)=0,"",COUNTIF(K116:K119,"3"))</f>
      </c>
      <c r="O119" s="73">
        <f>IF(SUM(E119:N119)=0,"",COUNTIF(J116:J119,"3"))</f>
      </c>
      <c r="P119" s="74">
        <f>IF(SUM(D119:M120)=0,"",SUM(K116:K119))</f>
      </c>
      <c r="Q119" s="75">
        <f>IF(SUM(D119:M119)=0,"",SUM(J116:J119))</f>
      </c>
      <c r="R119" s="172"/>
      <c r="S119" s="173"/>
      <c r="U119" s="5">
        <f>+V123+V124+V127</f>
        <v>0</v>
      </c>
      <c r="V119" s="6">
        <f>+U123+U124+U127</f>
        <v>0</v>
      </c>
      <c r="W119" s="7">
        <f>+U119-V119</f>
        <v>0</v>
      </c>
    </row>
    <row r="120" spans="1:24" ht="12" thickTop="1">
      <c r="A120" s="9"/>
      <c r="B120" s="10" t="s">
        <v>18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76"/>
      <c r="U120" s="77"/>
      <c r="V120" s="11" t="s">
        <v>19</v>
      </c>
      <c r="W120" s="12">
        <f>SUM(W116:W119)</f>
        <v>0</v>
      </c>
      <c r="X120" s="11" t="str">
        <f>IF(W120=0,"OK","Virhe")</f>
        <v>OK</v>
      </c>
    </row>
    <row r="121" spans="1:23" ht="12" thickBot="1">
      <c r="A121" s="13"/>
      <c r="B121" s="78" t="s">
        <v>20</v>
      </c>
      <c r="C121" s="79"/>
      <c r="D121" s="79"/>
      <c r="E121" s="80"/>
      <c r="F121" s="174" t="s">
        <v>21</v>
      </c>
      <c r="G121" s="175"/>
      <c r="H121" s="176" t="s">
        <v>22</v>
      </c>
      <c r="I121" s="177"/>
      <c r="J121" s="176" t="s">
        <v>23</v>
      </c>
      <c r="K121" s="177"/>
      <c r="L121" s="176" t="s">
        <v>24</v>
      </c>
      <c r="M121" s="177"/>
      <c r="N121" s="176" t="s">
        <v>25</v>
      </c>
      <c r="O121" s="177"/>
      <c r="P121" s="178" t="s">
        <v>26</v>
      </c>
      <c r="Q121" s="179"/>
      <c r="S121" s="81"/>
      <c r="U121" s="14" t="s">
        <v>15</v>
      </c>
      <c r="V121" s="15"/>
      <c r="W121" s="82" t="s">
        <v>16</v>
      </c>
    </row>
    <row r="122" spans="1:34" ht="11.25">
      <c r="A122" s="16" t="s">
        <v>27</v>
      </c>
      <c r="B122" s="83" t="str">
        <f>IF(B116&gt;"",B116,"")</f>
        <v>Arno Heinänen</v>
      </c>
      <c r="C122" s="60" t="str">
        <f>IF(B118&gt;"",B118,"")</f>
        <v>Jarmo Itkonen</v>
      </c>
      <c r="D122" s="84"/>
      <c r="E122" s="85"/>
      <c r="F122" s="158"/>
      <c r="G122" s="169"/>
      <c r="H122" s="159"/>
      <c r="I122" s="160"/>
      <c r="J122" s="159"/>
      <c r="K122" s="160"/>
      <c r="L122" s="159"/>
      <c r="M122" s="160"/>
      <c r="N122" s="159"/>
      <c r="O122" s="160"/>
      <c r="P122" s="86">
        <f aca="true" t="shared" si="98" ref="P122:P127">IF(COUNT(F122:N122)=0,"",COUNTIF(F122:N122,"&gt;=0"))</f>
      </c>
      <c r="Q122" s="87">
        <f aca="true" t="shared" si="99" ref="Q122:Q127">IF(COUNT(F122:N122)=0,"",(IF(LEFT(F122,1)="-",1,0)+IF(LEFT(H122,1)="-",1,0)+IF(LEFT(J122,1)="-",1,0)+IF(LEFT(L122,1)="-",1,0)+IF(LEFT(N122,1)="-",1,0)))</f>
      </c>
      <c r="R122" s="88"/>
      <c r="S122" s="89"/>
      <c r="U122" s="90">
        <f aca="true" t="shared" si="100" ref="U122:V127">+Y122+AA122+AC122+AE122+AG122</f>
        <v>0</v>
      </c>
      <c r="V122" s="91">
        <f t="shared" si="100"/>
        <v>0</v>
      </c>
      <c r="W122" s="92">
        <f aca="true" t="shared" si="101" ref="W122:W127">+U122-V122</f>
        <v>0</v>
      </c>
      <c r="Y122" s="17">
        <f aca="true" t="shared" si="102" ref="Y122:Y127">IF(F122="",0,IF(LEFT(F122,1)="-",ABS(F122),(IF(F122&gt;9,F122+2,11))))</f>
        <v>0</v>
      </c>
      <c r="Z122" s="18">
        <f aca="true" t="shared" si="103" ref="Z122:Z127">IF(F122="",0,IF(LEFT(F122,1)="-",(IF(ABS(F122)&gt;9,(ABS(F122)+2),11)),F122))</f>
        <v>0</v>
      </c>
      <c r="AA122" s="19">
        <f aca="true" t="shared" si="104" ref="AA122:AA127">IF(H122="",0,IF(LEFT(H122,1)="-",ABS(H122),(IF(H122&gt;9,H122+2,11))))</f>
        <v>0</v>
      </c>
      <c r="AB122" s="18">
        <f aca="true" t="shared" si="105" ref="AB122:AB127">IF(H122="",0,IF(LEFT(H122,1)="-",(IF(ABS(H122)&gt;9,(ABS(H122)+2),11)),H122))</f>
        <v>0</v>
      </c>
      <c r="AC122" s="19">
        <f aca="true" t="shared" si="106" ref="AC122:AC127">IF(J122="",0,IF(LEFT(J122,1)="-",ABS(J122),(IF(J122&gt;9,J122+2,11))))</f>
        <v>0</v>
      </c>
      <c r="AD122" s="18">
        <f aca="true" t="shared" si="107" ref="AD122:AD127">IF(J122="",0,IF(LEFT(J122,1)="-",(IF(ABS(J122)&gt;9,(ABS(J122)+2),11)),J122))</f>
        <v>0</v>
      </c>
      <c r="AE122" s="19">
        <f aca="true" t="shared" si="108" ref="AE122:AE127">IF(L122="",0,IF(LEFT(L122,1)="-",ABS(L122),(IF(L122&gt;9,L122+2,11))))</f>
        <v>0</v>
      </c>
      <c r="AF122" s="18">
        <f aca="true" t="shared" si="109" ref="AF122:AF127">IF(L122="",0,IF(LEFT(L122,1)="-",(IF(ABS(L122)&gt;9,(ABS(L122)+2),11)),L122))</f>
        <v>0</v>
      </c>
      <c r="AG122" s="19">
        <f aca="true" t="shared" si="110" ref="AG122:AG127">IF(N122="",0,IF(LEFT(N122,1)="-",ABS(N122),(IF(N122&gt;9,N122+2,11))))</f>
        <v>0</v>
      </c>
      <c r="AH122" s="18">
        <f aca="true" t="shared" si="111" ref="AH122:AH127">IF(N122="",0,IF(LEFT(N122,1)="-",(IF(ABS(N122)&gt;9,(ABS(N122)+2),11)),N122))</f>
        <v>0</v>
      </c>
    </row>
    <row r="123" spans="1:34" ht="11.25">
      <c r="A123" s="16" t="s">
        <v>28</v>
      </c>
      <c r="B123" s="83" t="str">
        <f>IF(B117&gt;"",B117,"")</f>
        <v>Juhani Winte</v>
      </c>
      <c r="C123" s="60" t="str">
        <f>IF(B119&gt;"",B119,"")</f>
        <v>Robert Ådahl</v>
      </c>
      <c r="D123" s="84"/>
      <c r="E123" s="85"/>
      <c r="F123" s="163"/>
      <c r="G123" s="164"/>
      <c r="H123" s="163"/>
      <c r="I123" s="164"/>
      <c r="J123" s="163"/>
      <c r="K123" s="164"/>
      <c r="L123" s="163"/>
      <c r="M123" s="164"/>
      <c r="N123" s="163"/>
      <c r="O123" s="164"/>
      <c r="P123" s="86">
        <f t="shared" si="98"/>
      </c>
      <c r="Q123" s="87">
        <f t="shared" si="99"/>
      </c>
      <c r="R123" s="93"/>
      <c r="S123" s="94"/>
      <c r="U123" s="90">
        <f t="shared" si="100"/>
        <v>0</v>
      </c>
      <c r="V123" s="91">
        <f t="shared" si="100"/>
        <v>0</v>
      </c>
      <c r="W123" s="92">
        <f t="shared" si="101"/>
        <v>0</v>
      </c>
      <c r="Y123" s="20">
        <f t="shared" si="102"/>
        <v>0</v>
      </c>
      <c r="Z123" s="21">
        <f t="shared" si="103"/>
        <v>0</v>
      </c>
      <c r="AA123" s="22">
        <f t="shared" si="104"/>
        <v>0</v>
      </c>
      <c r="AB123" s="21">
        <f t="shared" si="105"/>
        <v>0</v>
      </c>
      <c r="AC123" s="22">
        <f t="shared" si="106"/>
        <v>0</v>
      </c>
      <c r="AD123" s="21">
        <f t="shared" si="107"/>
        <v>0</v>
      </c>
      <c r="AE123" s="22">
        <f t="shared" si="108"/>
        <v>0</v>
      </c>
      <c r="AF123" s="21">
        <f t="shared" si="109"/>
        <v>0</v>
      </c>
      <c r="AG123" s="22">
        <f t="shared" si="110"/>
        <v>0</v>
      </c>
      <c r="AH123" s="21">
        <f t="shared" si="111"/>
        <v>0</v>
      </c>
    </row>
    <row r="124" spans="1:34" ht="12" thickBot="1">
      <c r="A124" s="16" t="s">
        <v>29</v>
      </c>
      <c r="B124" s="95" t="str">
        <f>IF(B116&gt;"",B116,"")</f>
        <v>Arno Heinänen</v>
      </c>
      <c r="C124" s="96" t="str">
        <f>IF(B119&gt;"",B119,"")</f>
        <v>Robert Ådahl</v>
      </c>
      <c r="D124" s="79"/>
      <c r="E124" s="80"/>
      <c r="F124" s="167"/>
      <c r="G124" s="168"/>
      <c r="H124" s="167"/>
      <c r="I124" s="168"/>
      <c r="J124" s="167"/>
      <c r="K124" s="168"/>
      <c r="L124" s="167"/>
      <c r="M124" s="168"/>
      <c r="N124" s="167"/>
      <c r="O124" s="168"/>
      <c r="P124" s="86">
        <f t="shared" si="98"/>
      </c>
      <c r="Q124" s="87">
        <f t="shared" si="99"/>
      </c>
      <c r="R124" s="93"/>
      <c r="S124" s="94"/>
      <c r="U124" s="90">
        <f t="shared" si="100"/>
        <v>0</v>
      </c>
      <c r="V124" s="91">
        <f t="shared" si="100"/>
        <v>0</v>
      </c>
      <c r="W124" s="92">
        <f t="shared" si="101"/>
        <v>0</v>
      </c>
      <c r="Y124" s="20">
        <f t="shared" si="102"/>
        <v>0</v>
      </c>
      <c r="Z124" s="21">
        <f t="shared" si="103"/>
        <v>0</v>
      </c>
      <c r="AA124" s="22">
        <f t="shared" si="104"/>
        <v>0</v>
      </c>
      <c r="AB124" s="21">
        <f t="shared" si="105"/>
        <v>0</v>
      </c>
      <c r="AC124" s="22">
        <f t="shared" si="106"/>
        <v>0</v>
      </c>
      <c r="AD124" s="21">
        <f t="shared" si="107"/>
        <v>0</v>
      </c>
      <c r="AE124" s="22">
        <f t="shared" si="108"/>
        <v>0</v>
      </c>
      <c r="AF124" s="21">
        <f t="shared" si="109"/>
        <v>0</v>
      </c>
      <c r="AG124" s="22">
        <f t="shared" si="110"/>
        <v>0</v>
      </c>
      <c r="AH124" s="21">
        <f t="shared" si="111"/>
        <v>0</v>
      </c>
    </row>
    <row r="125" spans="1:34" ht="11.25">
      <c r="A125" s="16" t="s">
        <v>30</v>
      </c>
      <c r="B125" s="83" t="str">
        <f>IF(B117&gt;"",B117,"")</f>
        <v>Juhani Winte</v>
      </c>
      <c r="C125" s="60" t="str">
        <f>IF(B118&gt;"",B118,"")</f>
        <v>Jarmo Itkonen</v>
      </c>
      <c r="D125" s="84"/>
      <c r="E125" s="85"/>
      <c r="F125" s="159"/>
      <c r="G125" s="160"/>
      <c r="H125" s="159"/>
      <c r="I125" s="160"/>
      <c r="J125" s="159"/>
      <c r="K125" s="160"/>
      <c r="L125" s="159"/>
      <c r="M125" s="160"/>
      <c r="N125" s="159"/>
      <c r="O125" s="160"/>
      <c r="P125" s="86">
        <f t="shared" si="98"/>
      </c>
      <c r="Q125" s="87">
        <f t="shared" si="99"/>
      </c>
      <c r="R125" s="93"/>
      <c r="S125" s="94"/>
      <c r="U125" s="90">
        <f t="shared" si="100"/>
        <v>0</v>
      </c>
      <c r="V125" s="91">
        <f t="shared" si="100"/>
        <v>0</v>
      </c>
      <c r="W125" s="92">
        <f t="shared" si="101"/>
        <v>0</v>
      </c>
      <c r="Y125" s="20">
        <f t="shared" si="102"/>
        <v>0</v>
      </c>
      <c r="Z125" s="21">
        <f t="shared" si="103"/>
        <v>0</v>
      </c>
      <c r="AA125" s="22">
        <f t="shared" si="104"/>
        <v>0</v>
      </c>
      <c r="AB125" s="21">
        <f t="shared" si="105"/>
        <v>0</v>
      </c>
      <c r="AC125" s="22">
        <f t="shared" si="106"/>
        <v>0</v>
      </c>
      <c r="AD125" s="21">
        <f t="shared" si="107"/>
        <v>0</v>
      </c>
      <c r="AE125" s="22">
        <f t="shared" si="108"/>
        <v>0</v>
      </c>
      <c r="AF125" s="21">
        <f t="shared" si="109"/>
        <v>0</v>
      </c>
      <c r="AG125" s="22">
        <f t="shared" si="110"/>
        <v>0</v>
      </c>
      <c r="AH125" s="21">
        <f t="shared" si="111"/>
        <v>0</v>
      </c>
    </row>
    <row r="126" spans="1:34" ht="11.25">
      <c r="A126" s="16" t="s">
        <v>31</v>
      </c>
      <c r="B126" s="83" t="str">
        <f>IF(B116&gt;"",B116,"")</f>
        <v>Arno Heinänen</v>
      </c>
      <c r="C126" s="60" t="str">
        <f>IF(B117&gt;"",B117,"")</f>
        <v>Juhani Winte</v>
      </c>
      <c r="D126" s="84"/>
      <c r="E126" s="85"/>
      <c r="F126" s="163"/>
      <c r="G126" s="164"/>
      <c r="H126" s="163"/>
      <c r="I126" s="164"/>
      <c r="J126" s="163"/>
      <c r="K126" s="164"/>
      <c r="L126" s="163"/>
      <c r="M126" s="164"/>
      <c r="N126" s="163"/>
      <c r="O126" s="164"/>
      <c r="P126" s="86">
        <f t="shared" si="98"/>
      </c>
      <c r="Q126" s="87">
        <f t="shared" si="99"/>
      </c>
      <c r="R126" s="93"/>
      <c r="S126" s="94"/>
      <c r="U126" s="90">
        <f t="shared" si="100"/>
        <v>0</v>
      </c>
      <c r="V126" s="91">
        <f t="shared" si="100"/>
        <v>0</v>
      </c>
      <c r="W126" s="92">
        <f t="shared" si="101"/>
        <v>0</v>
      </c>
      <c r="Y126" s="20">
        <f t="shared" si="102"/>
        <v>0</v>
      </c>
      <c r="Z126" s="21">
        <f t="shared" si="103"/>
        <v>0</v>
      </c>
      <c r="AA126" s="22">
        <f t="shared" si="104"/>
        <v>0</v>
      </c>
      <c r="AB126" s="21">
        <f t="shared" si="105"/>
        <v>0</v>
      </c>
      <c r="AC126" s="22">
        <f t="shared" si="106"/>
        <v>0</v>
      </c>
      <c r="AD126" s="21">
        <f t="shared" si="107"/>
        <v>0</v>
      </c>
      <c r="AE126" s="22">
        <f t="shared" si="108"/>
        <v>0</v>
      </c>
      <c r="AF126" s="21">
        <f t="shared" si="109"/>
        <v>0</v>
      </c>
      <c r="AG126" s="22">
        <f t="shared" si="110"/>
        <v>0</v>
      </c>
      <c r="AH126" s="21">
        <f t="shared" si="111"/>
        <v>0</v>
      </c>
    </row>
    <row r="127" spans="1:34" ht="12" thickBot="1">
      <c r="A127" s="23" t="s">
        <v>32</v>
      </c>
      <c r="B127" s="97" t="str">
        <f>IF(B118&gt;"",B118,"")</f>
        <v>Jarmo Itkonen</v>
      </c>
      <c r="C127" s="98" t="str">
        <f>IF(B119&gt;"",B119,"")</f>
        <v>Robert Ådahl</v>
      </c>
      <c r="D127" s="99"/>
      <c r="E127" s="100"/>
      <c r="F127" s="165"/>
      <c r="G127" s="166"/>
      <c r="H127" s="165"/>
      <c r="I127" s="166"/>
      <c r="J127" s="165"/>
      <c r="K127" s="166"/>
      <c r="L127" s="165"/>
      <c r="M127" s="166"/>
      <c r="N127" s="165"/>
      <c r="O127" s="166"/>
      <c r="P127" s="101">
        <f t="shared" si="98"/>
      </c>
      <c r="Q127" s="102">
        <f t="shared" si="99"/>
      </c>
      <c r="R127" s="103"/>
      <c r="S127" s="104"/>
      <c r="U127" s="90">
        <f t="shared" si="100"/>
        <v>0</v>
      </c>
      <c r="V127" s="91">
        <f t="shared" si="100"/>
        <v>0</v>
      </c>
      <c r="W127" s="92">
        <f t="shared" si="101"/>
        <v>0</v>
      </c>
      <c r="Y127" s="24">
        <f t="shared" si="102"/>
        <v>0</v>
      </c>
      <c r="Z127" s="25">
        <f t="shared" si="103"/>
        <v>0</v>
      </c>
      <c r="AA127" s="26">
        <f t="shared" si="104"/>
        <v>0</v>
      </c>
      <c r="AB127" s="25">
        <f t="shared" si="105"/>
        <v>0</v>
      </c>
      <c r="AC127" s="26">
        <f t="shared" si="106"/>
        <v>0</v>
      </c>
      <c r="AD127" s="25">
        <f t="shared" si="107"/>
        <v>0</v>
      </c>
      <c r="AE127" s="26">
        <f t="shared" si="108"/>
        <v>0</v>
      </c>
      <c r="AF127" s="25">
        <f t="shared" si="109"/>
        <v>0</v>
      </c>
      <c r="AG127" s="26">
        <f t="shared" si="110"/>
        <v>0</v>
      </c>
      <c r="AH127" s="25">
        <f t="shared" si="111"/>
        <v>0</v>
      </c>
    </row>
    <row r="128" ht="12.75" thickBot="1" thickTop="1"/>
    <row r="129" spans="1:19" ht="12" thickTop="1">
      <c r="A129" s="38"/>
      <c r="B129" s="39" t="s">
        <v>38</v>
      </c>
      <c r="C129" s="40"/>
      <c r="D129" s="40"/>
      <c r="E129" s="40"/>
      <c r="F129" s="41"/>
      <c r="G129" s="40"/>
      <c r="H129" s="42" t="s">
        <v>0</v>
      </c>
      <c r="I129" s="43"/>
      <c r="J129" s="184" t="s">
        <v>50</v>
      </c>
      <c r="K129" s="184"/>
      <c r="L129" s="184"/>
      <c r="M129" s="185"/>
      <c r="N129" s="186" t="s">
        <v>1</v>
      </c>
      <c r="O129" s="187"/>
      <c r="P129" s="187"/>
      <c r="Q129" s="188">
        <v>9</v>
      </c>
      <c r="R129" s="188"/>
      <c r="S129" s="189"/>
    </row>
    <row r="130" spans="1:19" ht="12" thickBot="1">
      <c r="A130" s="46"/>
      <c r="B130" s="47" t="s">
        <v>39</v>
      </c>
      <c r="C130" s="48" t="s">
        <v>2</v>
      </c>
      <c r="D130" s="190"/>
      <c r="E130" s="190"/>
      <c r="F130" s="191"/>
      <c r="G130" s="192" t="s">
        <v>3</v>
      </c>
      <c r="H130" s="193"/>
      <c r="I130" s="193"/>
      <c r="J130" s="156">
        <v>39102</v>
      </c>
      <c r="K130" s="156"/>
      <c r="L130" s="156"/>
      <c r="M130" s="157"/>
      <c r="N130" s="49" t="s">
        <v>4</v>
      </c>
      <c r="O130" s="50"/>
      <c r="P130" s="50"/>
      <c r="Q130" s="194">
        <v>0.5</v>
      </c>
      <c r="R130" s="195"/>
      <c r="S130" s="196"/>
    </row>
    <row r="131" spans="1:23" ht="12" thickTop="1">
      <c r="A131" s="51"/>
      <c r="B131" s="52" t="s">
        <v>5</v>
      </c>
      <c r="C131" s="53" t="s">
        <v>6</v>
      </c>
      <c r="D131" s="180" t="s">
        <v>7</v>
      </c>
      <c r="E131" s="181"/>
      <c r="F131" s="180" t="s">
        <v>8</v>
      </c>
      <c r="G131" s="181"/>
      <c r="H131" s="180" t="s">
        <v>9</v>
      </c>
      <c r="I131" s="181"/>
      <c r="J131" s="180" t="s">
        <v>10</v>
      </c>
      <c r="K131" s="181"/>
      <c r="L131" s="180"/>
      <c r="M131" s="181"/>
      <c r="N131" s="54" t="s">
        <v>11</v>
      </c>
      <c r="O131" s="55" t="s">
        <v>12</v>
      </c>
      <c r="P131" s="1" t="s">
        <v>13</v>
      </c>
      <c r="Q131" s="1"/>
      <c r="R131" s="182" t="s">
        <v>14</v>
      </c>
      <c r="S131" s="183"/>
      <c r="U131" s="2" t="s">
        <v>15</v>
      </c>
      <c r="V131" s="3"/>
      <c r="W131" s="15" t="s">
        <v>16</v>
      </c>
    </row>
    <row r="132" spans="1:23" ht="11.25">
      <c r="A132" s="4" t="s">
        <v>7</v>
      </c>
      <c r="B132" s="56" t="s">
        <v>133</v>
      </c>
      <c r="C132" s="57" t="s">
        <v>85</v>
      </c>
      <c r="D132" s="58"/>
      <c r="E132" s="59"/>
      <c r="F132" s="60">
        <f>+P142</f>
      </c>
      <c r="G132" s="61">
        <f>+Q142</f>
      </c>
      <c r="H132" s="60">
        <f>P138</f>
      </c>
      <c r="I132" s="61">
        <f>Q138</f>
      </c>
      <c r="J132" s="60">
        <f>P140</f>
      </c>
      <c r="K132" s="61">
        <f>Q140</f>
      </c>
      <c r="L132" s="60"/>
      <c r="M132" s="61"/>
      <c r="N132" s="62">
        <f>IF(SUM(D132:M132)=0,"",COUNTIF(E132:E135,"3"))</f>
      </c>
      <c r="O132" s="63">
        <f>IF(SUM(E132:N132)=0,"",COUNTIF(D132:D135,"3"))</f>
      </c>
      <c r="P132" s="64">
        <f>IF(SUM(D132:M132)=0,"",SUM(E132:E135))</f>
      </c>
      <c r="Q132" s="65">
        <f>IF(SUM(D132:M132)=0,"",SUM(D132:D135))</f>
      </c>
      <c r="R132" s="170"/>
      <c r="S132" s="171"/>
      <c r="U132" s="5">
        <f>+U138+U140+U142</f>
        <v>0</v>
      </c>
      <c r="V132" s="6">
        <f>+V138+V140+V142</f>
        <v>0</v>
      </c>
      <c r="W132" s="7">
        <f>+U132-V132</f>
        <v>0</v>
      </c>
    </row>
    <row r="133" spans="1:23" ht="11.25">
      <c r="A133" s="4" t="s">
        <v>8</v>
      </c>
      <c r="B133" s="56" t="s">
        <v>131</v>
      </c>
      <c r="C133" s="57" t="s">
        <v>90</v>
      </c>
      <c r="D133" s="60">
        <f>+Q142</f>
      </c>
      <c r="E133" s="61">
        <f>+P142</f>
      </c>
      <c r="F133" s="58"/>
      <c r="G133" s="59"/>
      <c r="H133" s="60">
        <f>P141</f>
      </c>
      <c r="I133" s="61">
        <f>Q141</f>
      </c>
      <c r="J133" s="60">
        <f>P139</f>
      </c>
      <c r="K133" s="61">
        <f>Q139</f>
      </c>
      <c r="L133" s="60"/>
      <c r="M133" s="61"/>
      <c r="N133" s="62">
        <f>IF(SUM(D133:M133)=0,"",COUNTIF(G132:G135,"3"))</f>
      </c>
      <c r="O133" s="63">
        <f>IF(SUM(E133:N133)=0,"",COUNTIF(F132:F135,"3"))</f>
      </c>
      <c r="P133" s="64">
        <f>IF(SUM(D133:M133)=0,"",SUM(G132:G135))</f>
      </c>
      <c r="Q133" s="65">
        <f>IF(SUM(D133:M133)=0,"",SUM(F132:F135))</f>
      </c>
      <c r="R133" s="170"/>
      <c r="S133" s="171"/>
      <c r="U133" s="5">
        <f>+U139+U141+V142</f>
        <v>0</v>
      </c>
      <c r="V133" s="6">
        <f>+V139+V141+U142</f>
        <v>0</v>
      </c>
      <c r="W133" s="7">
        <f>+U133-V133</f>
        <v>0</v>
      </c>
    </row>
    <row r="134" spans="1:23" ht="11.25">
      <c r="A134" s="4" t="s">
        <v>9</v>
      </c>
      <c r="B134" s="56" t="s">
        <v>159</v>
      </c>
      <c r="C134" s="57" t="s">
        <v>161</v>
      </c>
      <c r="D134" s="60">
        <f>+Q138</f>
      </c>
      <c r="E134" s="61">
        <f>+P138</f>
      </c>
      <c r="F134" s="60">
        <f>Q141</f>
      </c>
      <c r="G134" s="61">
        <f>P141</f>
      </c>
      <c r="H134" s="58"/>
      <c r="I134" s="59"/>
      <c r="J134" s="60">
        <f>P143</f>
      </c>
      <c r="K134" s="61">
        <f>Q143</f>
      </c>
      <c r="L134" s="60"/>
      <c r="M134" s="61"/>
      <c r="N134" s="62">
        <f>IF(SUM(D134:M134)=0,"",COUNTIF(I132:I135,"3"))</f>
      </c>
      <c r="O134" s="63">
        <f>IF(SUM(E134:N134)=0,"",COUNTIF(H132:H135,"3"))</f>
      </c>
      <c r="P134" s="64">
        <f>IF(SUM(D134:M134)=0,"",SUM(I132:I135))</f>
      </c>
      <c r="Q134" s="65">
        <f>IF(SUM(D134:M134)=0,"",SUM(H132:H135))</f>
      </c>
      <c r="R134" s="170"/>
      <c r="S134" s="171"/>
      <c r="U134" s="5">
        <f>+V138+V141+U143</f>
        <v>0</v>
      </c>
      <c r="V134" s="6">
        <f>+U138+U141+V143</f>
        <v>0</v>
      </c>
      <c r="W134" s="7">
        <f>+U134-V134</f>
        <v>0</v>
      </c>
    </row>
    <row r="135" spans="1:23" ht="12" thickBot="1">
      <c r="A135" s="8" t="s">
        <v>10</v>
      </c>
      <c r="B135" s="66" t="s">
        <v>160</v>
      </c>
      <c r="C135" s="67" t="s">
        <v>107</v>
      </c>
      <c r="D135" s="68">
        <f>Q140</f>
      </c>
      <c r="E135" s="69">
        <f>P140</f>
      </c>
      <c r="F135" s="68">
        <f>Q139</f>
      </c>
      <c r="G135" s="69">
        <f>P139</f>
      </c>
      <c r="H135" s="68">
        <f>Q143</f>
      </c>
      <c r="I135" s="69">
        <f>P143</f>
      </c>
      <c r="J135" s="70"/>
      <c r="K135" s="71"/>
      <c r="L135" s="68"/>
      <c r="M135" s="69"/>
      <c r="N135" s="72">
        <f>IF(SUM(D135:M135)=0,"",COUNTIF(K132:K135,"3"))</f>
      </c>
      <c r="O135" s="73">
        <f>IF(SUM(E135:N135)=0,"",COUNTIF(J132:J135,"3"))</f>
      </c>
      <c r="P135" s="74">
        <f>IF(SUM(D135:M136)=0,"",SUM(K132:K135))</f>
      </c>
      <c r="Q135" s="75">
        <f>IF(SUM(D135:M135)=0,"",SUM(J132:J135))</f>
      </c>
      <c r="R135" s="172"/>
      <c r="S135" s="173"/>
      <c r="U135" s="5">
        <f>+V139+V140+V143</f>
        <v>0</v>
      </c>
      <c r="V135" s="6">
        <f>+U139+U140+U143</f>
        <v>0</v>
      </c>
      <c r="W135" s="7">
        <f>+U135-V135</f>
        <v>0</v>
      </c>
    </row>
    <row r="136" spans="1:24" ht="12" thickTop="1">
      <c r="A136" s="9"/>
      <c r="B136" s="10" t="s">
        <v>18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76"/>
      <c r="U136" s="77"/>
      <c r="V136" s="11" t="s">
        <v>19</v>
      </c>
      <c r="W136" s="12">
        <f>SUM(W132:W135)</f>
        <v>0</v>
      </c>
      <c r="X136" s="11" t="str">
        <f>IF(W136=0,"OK","Virhe")</f>
        <v>OK</v>
      </c>
    </row>
    <row r="137" spans="1:23" ht="12" thickBot="1">
      <c r="A137" s="13"/>
      <c r="B137" s="78" t="s">
        <v>20</v>
      </c>
      <c r="C137" s="79"/>
      <c r="D137" s="79"/>
      <c r="E137" s="80"/>
      <c r="F137" s="174" t="s">
        <v>21</v>
      </c>
      <c r="G137" s="175"/>
      <c r="H137" s="176" t="s">
        <v>22</v>
      </c>
      <c r="I137" s="177"/>
      <c r="J137" s="176" t="s">
        <v>23</v>
      </c>
      <c r="K137" s="177"/>
      <c r="L137" s="176" t="s">
        <v>24</v>
      </c>
      <c r="M137" s="177"/>
      <c r="N137" s="176" t="s">
        <v>25</v>
      </c>
      <c r="O137" s="177"/>
      <c r="P137" s="178" t="s">
        <v>26</v>
      </c>
      <c r="Q137" s="179"/>
      <c r="S137" s="81"/>
      <c r="U137" s="14" t="s">
        <v>15</v>
      </c>
      <c r="V137" s="15"/>
      <c r="W137" s="82" t="s">
        <v>16</v>
      </c>
    </row>
    <row r="138" spans="1:34" ht="11.25">
      <c r="A138" s="16" t="s">
        <v>27</v>
      </c>
      <c r="B138" s="83" t="str">
        <f>IF(B132&gt;"",B132,"")</f>
        <v>Kari Partanen</v>
      </c>
      <c r="C138" s="60" t="str">
        <f>IF(B134&gt;"",B134,"")</f>
        <v>Martti Autio</v>
      </c>
      <c r="D138" s="84"/>
      <c r="E138" s="85"/>
      <c r="F138" s="158"/>
      <c r="G138" s="169"/>
      <c r="H138" s="159"/>
      <c r="I138" s="160"/>
      <c r="J138" s="159"/>
      <c r="K138" s="160"/>
      <c r="L138" s="159"/>
      <c r="M138" s="160"/>
      <c r="N138" s="159"/>
      <c r="O138" s="160"/>
      <c r="P138" s="86">
        <f aca="true" t="shared" si="112" ref="P138:P143">IF(COUNT(F138:N138)=0,"",COUNTIF(F138:N138,"&gt;=0"))</f>
      </c>
      <c r="Q138" s="87">
        <f aca="true" t="shared" si="113" ref="Q138:Q143">IF(COUNT(F138:N138)=0,"",(IF(LEFT(F138,1)="-",1,0)+IF(LEFT(H138,1)="-",1,0)+IF(LEFT(J138,1)="-",1,0)+IF(LEFT(L138,1)="-",1,0)+IF(LEFT(N138,1)="-",1,0)))</f>
      </c>
      <c r="R138" s="88"/>
      <c r="S138" s="89"/>
      <c r="U138" s="90">
        <f aca="true" t="shared" si="114" ref="U138:V143">+Y138+AA138+AC138+AE138+AG138</f>
        <v>0</v>
      </c>
      <c r="V138" s="91">
        <f t="shared" si="114"/>
        <v>0</v>
      </c>
      <c r="W138" s="92">
        <f aca="true" t="shared" si="115" ref="W138:W143">+U138-V138</f>
        <v>0</v>
      </c>
      <c r="Y138" s="17">
        <f aca="true" t="shared" si="116" ref="Y138:Y143">IF(F138="",0,IF(LEFT(F138,1)="-",ABS(F138),(IF(F138&gt;9,F138+2,11))))</f>
        <v>0</v>
      </c>
      <c r="Z138" s="18">
        <f aca="true" t="shared" si="117" ref="Z138:Z143">IF(F138="",0,IF(LEFT(F138,1)="-",(IF(ABS(F138)&gt;9,(ABS(F138)+2),11)),F138))</f>
        <v>0</v>
      </c>
      <c r="AA138" s="19">
        <f aca="true" t="shared" si="118" ref="AA138:AA143">IF(H138="",0,IF(LEFT(H138,1)="-",ABS(H138),(IF(H138&gt;9,H138+2,11))))</f>
        <v>0</v>
      </c>
      <c r="AB138" s="18">
        <f aca="true" t="shared" si="119" ref="AB138:AB143">IF(H138="",0,IF(LEFT(H138,1)="-",(IF(ABS(H138)&gt;9,(ABS(H138)+2),11)),H138))</f>
        <v>0</v>
      </c>
      <c r="AC138" s="19">
        <f aca="true" t="shared" si="120" ref="AC138:AC143">IF(J138="",0,IF(LEFT(J138,1)="-",ABS(J138),(IF(J138&gt;9,J138+2,11))))</f>
        <v>0</v>
      </c>
      <c r="AD138" s="18">
        <f aca="true" t="shared" si="121" ref="AD138:AD143">IF(J138="",0,IF(LEFT(J138,1)="-",(IF(ABS(J138)&gt;9,(ABS(J138)+2),11)),J138))</f>
        <v>0</v>
      </c>
      <c r="AE138" s="19">
        <f aca="true" t="shared" si="122" ref="AE138:AE143">IF(L138="",0,IF(LEFT(L138,1)="-",ABS(L138),(IF(L138&gt;9,L138+2,11))))</f>
        <v>0</v>
      </c>
      <c r="AF138" s="18">
        <f aca="true" t="shared" si="123" ref="AF138:AF143">IF(L138="",0,IF(LEFT(L138,1)="-",(IF(ABS(L138)&gt;9,(ABS(L138)+2),11)),L138))</f>
        <v>0</v>
      </c>
      <c r="AG138" s="19">
        <f aca="true" t="shared" si="124" ref="AG138:AG143">IF(N138="",0,IF(LEFT(N138,1)="-",ABS(N138),(IF(N138&gt;9,N138+2,11))))</f>
        <v>0</v>
      </c>
      <c r="AH138" s="18">
        <f aca="true" t="shared" si="125" ref="AH138:AH143">IF(N138="",0,IF(LEFT(N138,1)="-",(IF(ABS(N138)&gt;9,(ABS(N138)+2),11)),N138))</f>
        <v>0</v>
      </c>
    </row>
    <row r="139" spans="1:34" ht="11.25">
      <c r="A139" s="16" t="s">
        <v>28</v>
      </c>
      <c r="B139" s="83" t="str">
        <f>IF(B133&gt;"",B133,"")</f>
        <v>Jarmo Patja</v>
      </c>
      <c r="C139" s="60" t="str">
        <f>IF(B135&gt;"",B135,"")</f>
        <v>Raimo Niittylä</v>
      </c>
      <c r="D139" s="84"/>
      <c r="E139" s="85"/>
      <c r="F139" s="163"/>
      <c r="G139" s="164"/>
      <c r="H139" s="163"/>
      <c r="I139" s="164"/>
      <c r="J139" s="163"/>
      <c r="K139" s="164"/>
      <c r="L139" s="163"/>
      <c r="M139" s="164"/>
      <c r="N139" s="163"/>
      <c r="O139" s="164"/>
      <c r="P139" s="86">
        <f t="shared" si="112"/>
      </c>
      <c r="Q139" s="87">
        <f t="shared" si="113"/>
      </c>
      <c r="R139" s="93"/>
      <c r="S139" s="94"/>
      <c r="U139" s="90">
        <f t="shared" si="114"/>
        <v>0</v>
      </c>
      <c r="V139" s="91">
        <f t="shared" si="114"/>
        <v>0</v>
      </c>
      <c r="W139" s="92">
        <f t="shared" si="115"/>
        <v>0</v>
      </c>
      <c r="Y139" s="20">
        <f t="shared" si="116"/>
        <v>0</v>
      </c>
      <c r="Z139" s="21">
        <f t="shared" si="117"/>
        <v>0</v>
      </c>
      <c r="AA139" s="22">
        <f t="shared" si="118"/>
        <v>0</v>
      </c>
      <c r="AB139" s="21">
        <f t="shared" si="119"/>
        <v>0</v>
      </c>
      <c r="AC139" s="22">
        <f t="shared" si="120"/>
        <v>0</v>
      </c>
      <c r="AD139" s="21">
        <f t="shared" si="121"/>
        <v>0</v>
      </c>
      <c r="AE139" s="22">
        <f t="shared" si="122"/>
        <v>0</v>
      </c>
      <c r="AF139" s="21">
        <f t="shared" si="123"/>
        <v>0</v>
      </c>
      <c r="AG139" s="22">
        <f t="shared" si="124"/>
        <v>0</v>
      </c>
      <c r="AH139" s="21">
        <f t="shared" si="125"/>
        <v>0</v>
      </c>
    </row>
    <row r="140" spans="1:34" ht="12" thickBot="1">
      <c r="A140" s="16" t="s">
        <v>29</v>
      </c>
      <c r="B140" s="95" t="str">
        <f>IF(B132&gt;"",B132,"")</f>
        <v>Kari Partanen</v>
      </c>
      <c r="C140" s="96" t="str">
        <f>IF(B135&gt;"",B135,"")</f>
        <v>Raimo Niittylä</v>
      </c>
      <c r="D140" s="79"/>
      <c r="E140" s="80"/>
      <c r="F140" s="167"/>
      <c r="G140" s="168"/>
      <c r="H140" s="167"/>
      <c r="I140" s="168"/>
      <c r="J140" s="167"/>
      <c r="K140" s="168"/>
      <c r="L140" s="167"/>
      <c r="M140" s="168"/>
      <c r="N140" s="167"/>
      <c r="O140" s="168"/>
      <c r="P140" s="86">
        <f t="shared" si="112"/>
      </c>
      <c r="Q140" s="87">
        <f t="shared" si="113"/>
      </c>
      <c r="R140" s="93"/>
      <c r="S140" s="94"/>
      <c r="U140" s="90">
        <f t="shared" si="114"/>
        <v>0</v>
      </c>
      <c r="V140" s="91">
        <f t="shared" si="114"/>
        <v>0</v>
      </c>
      <c r="W140" s="92">
        <f t="shared" si="115"/>
        <v>0</v>
      </c>
      <c r="Y140" s="20">
        <f t="shared" si="116"/>
        <v>0</v>
      </c>
      <c r="Z140" s="21">
        <f t="shared" si="117"/>
        <v>0</v>
      </c>
      <c r="AA140" s="22">
        <f t="shared" si="118"/>
        <v>0</v>
      </c>
      <c r="AB140" s="21">
        <f t="shared" si="119"/>
        <v>0</v>
      </c>
      <c r="AC140" s="22">
        <f t="shared" si="120"/>
        <v>0</v>
      </c>
      <c r="AD140" s="21">
        <f t="shared" si="121"/>
        <v>0</v>
      </c>
      <c r="AE140" s="22">
        <f t="shared" si="122"/>
        <v>0</v>
      </c>
      <c r="AF140" s="21">
        <f t="shared" si="123"/>
        <v>0</v>
      </c>
      <c r="AG140" s="22">
        <f t="shared" si="124"/>
        <v>0</v>
      </c>
      <c r="AH140" s="21">
        <f t="shared" si="125"/>
        <v>0</v>
      </c>
    </row>
    <row r="141" spans="1:34" ht="11.25">
      <c r="A141" s="16" t="s">
        <v>30</v>
      </c>
      <c r="B141" s="83" t="str">
        <f>IF(B133&gt;"",B133,"")</f>
        <v>Jarmo Patja</v>
      </c>
      <c r="C141" s="60" t="str">
        <f>IF(B134&gt;"",B134,"")</f>
        <v>Martti Autio</v>
      </c>
      <c r="D141" s="84"/>
      <c r="E141" s="85"/>
      <c r="F141" s="159"/>
      <c r="G141" s="160"/>
      <c r="H141" s="159"/>
      <c r="I141" s="160"/>
      <c r="J141" s="159"/>
      <c r="K141" s="160"/>
      <c r="L141" s="159"/>
      <c r="M141" s="160"/>
      <c r="N141" s="159"/>
      <c r="O141" s="160"/>
      <c r="P141" s="86">
        <f t="shared" si="112"/>
      </c>
      <c r="Q141" s="87">
        <f t="shared" si="113"/>
      </c>
      <c r="R141" s="93"/>
      <c r="S141" s="94"/>
      <c r="U141" s="90">
        <f t="shared" si="114"/>
        <v>0</v>
      </c>
      <c r="V141" s="91">
        <f t="shared" si="114"/>
        <v>0</v>
      </c>
      <c r="W141" s="92">
        <f t="shared" si="115"/>
        <v>0</v>
      </c>
      <c r="Y141" s="20">
        <f t="shared" si="116"/>
        <v>0</v>
      </c>
      <c r="Z141" s="21">
        <f t="shared" si="117"/>
        <v>0</v>
      </c>
      <c r="AA141" s="22">
        <f t="shared" si="118"/>
        <v>0</v>
      </c>
      <c r="AB141" s="21">
        <f t="shared" si="119"/>
        <v>0</v>
      </c>
      <c r="AC141" s="22">
        <f t="shared" si="120"/>
        <v>0</v>
      </c>
      <c r="AD141" s="21">
        <f t="shared" si="121"/>
        <v>0</v>
      </c>
      <c r="AE141" s="22">
        <f t="shared" si="122"/>
        <v>0</v>
      </c>
      <c r="AF141" s="21">
        <f t="shared" si="123"/>
        <v>0</v>
      </c>
      <c r="AG141" s="22">
        <f t="shared" si="124"/>
        <v>0</v>
      </c>
      <c r="AH141" s="21">
        <f t="shared" si="125"/>
        <v>0</v>
      </c>
    </row>
    <row r="142" spans="1:34" ht="11.25">
      <c r="A142" s="16" t="s">
        <v>31</v>
      </c>
      <c r="B142" s="83" t="str">
        <f>IF(B132&gt;"",B132,"")</f>
        <v>Kari Partanen</v>
      </c>
      <c r="C142" s="60" t="str">
        <f>IF(B133&gt;"",B133,"")</f>
        <v>Jarmo Patja</v>
      </c>
      <c r="D142" s="84"/>
      <c r="E142" s="85"/>
      <c r="F142" s="163"/>
      <c r="G142" s="164"/>
      <c r="H142" s="163"/>
      <c r="I142" s="164"/>
      <c r="J142" s="163"/>
      <c r="K142" s="164"/>
      <c r="L142" s="163"/>
      <c r="M142" s="164"/>
      <c r="N142" s="163"/>
      <c r="O142" s="164"/>
      <c r="P142" s="86">
        <f t="shared" si="112"/>
      </c>
      <c r="Q142" s="87">
        <f t="shared" si="113"/>
      </c>
      <c r="R142" s="93"/>
      <c r="S142" s="94"/>
      <c r="U142" s="90">
        <f t="shared" si="114"/>
        <v>0</v>
      </c>
      <c r="V142" s="91">
        <f t="shared" si="114"/>
        <v>0</v>
      </c>
      <c r="W142" s="92">
        <f t="shared" si="115"/>
        <v>0</v>
      </c>
      <c r="Y142" s="20">
        <f t="shared" si="116"/>
        <v>0</v>
      </c>
      <c r="Z142" s="21">
        <f t="shared" si="117"/>
        <v>0</v>
      </c>
      <c r="AA142" s="22">
        <f t="shared" si="118"/>
        <v>0</v>
      </c>
      <c r="AB142" s="21">
        <f t="shared" si="119"/>
        <v>0</v>
      </c>
      <c r="AC142" s="22">
        <f t="shared" si="120"/>
        <v>0</v>
      </c>
      <c r="AD142" s="21">
        <f t="shared" si="121"/>
        <v>0</v>
      </c>
      <c r="AE142" s="22">
        <f t="shared" si="122"/>
        <v>0</v>
      </c>
      <c r="AF142" s="21">
        <f t="shared" si="123"/>
        <v>0</v>
      </c>
      <c r="AG142" s="22">
        <f t="shared" si="124"/>
        <v>0</v>
      </c>
      <c r="AH142" s="21">
        <f t="shared" si="125"/>
        <v>0</v>
      </c>
    </row>
    <row r="143" spans="1:34" ht="12" thickBot="1">
      <c r="A143" s="23" t="s">
        <v>32</v>
      </c>
      <c r="B143" s="97" t="str">
        <f>IF(B134&gt;"",B134,"")</f>
        <v>Martti Autio</v>
      </c>
      <c r="C143" s="98" t="str">
        <f>IF(B135&gt;"",B135,"")</f>
        <v>Raimo Niittylä</v>
      </c>
      <c r="D143" s="99"/>
      <c r="E143" s="100"/>
      <c r="F143" s="165"/>
      <c r="G143" s="166"/>
      <c r="H143" s="165"/>
      <c r="I143" s="166"/>
      <c r="J143" s="165"/>
      <c r="K143" s="166"/>
      <c r="L143" s="165"/>
      <c r="M143" s="166"/>
      <c r="N143" s="165"/>
      <c r="O143" s="166"/>
      <c r="P143" s="101">
        <f t="shared" si="112"/>
      </c>
      <c r="Q143" s="102">
        <f t="shared" si="113"/>
      </c>
      <c r="R143" s="103"/>
      <c r="S143" s="104"/>
      <c r="U143" s="90">
        <f t="shared" si="114"/>
        <v>0</v>
      </c>
      <c r="V143" s="91">
        <f t="shared" si="114"/>
        <v>0</v>
      </c>
      <c r="W143" s="92">
        <f t="shared" si="115"/>
        <v>0</v>
      </c>
      <c r="Y143" s="24">
        <f t="shared" si="116"/>
        <v>0</v>
      </c>
      <c r="Z143" s="25">
        <f t="shared" si="117"/>
        <v>0</v>
      </c>
      <c r="AA143" s="26">
        <f t="shared" si="118"/>
        <v>0</v>
      </c>
      <c r="AB143" s="25">
        <f t="shared" si="119"/>
        <v>0</v>
      </c>
      <c r="AC143" s="26">
        <f t="shared" si="120"/>
        <v>0</v>
      </c>
      <c r="AD143" s="25">
        <f t="shared" si="121"/>
        <v>0</v>
      </c>
      <c r="AE143" s="26">
        <f t="shared" si="122"/>
        <v>0</v>
      </c>
      <c r="AF143" s="25">
        <f t="shared" si="123"/>
        <v>0</v>
      </c>
      <c r="AG143" s="26">
        <f t="shared" si="124"/>
        <v>0</v>
      </c>
      <c r="AH143" s="25">
        <f t="shared" si="125"/>
        <v>0</v>
      </c>
    </row>
    <row r="144" ht="12" thickTop="1"/>
  </sheetData>
  <mergeCells count="468">
    <mergeCell ref="J1:M1"/>
    <mergeCell ref="N1:P1"/>
    <mergeCell ref="Q1:S1"/>
    <mergeCell ref="D2:F2"/>
    <mergeCell ref="G2:I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N97:P97"/>
    <mergeCell ref="Q97:S97"/>
    <mergeCell ref="D98:F98"/>
    <mergeCell ref="G98:I98"/>
    <mergeCell ref="Q98:S98"/>
    <mergeCell ref="D99:E99"/>
    <mergeCell ref="F99:G99"/>
    <mergeCell ref="H99:I99"/>
    <mergeCell ref="J99:K99"/>
    <mergeCell ref="L99:M99"/>
    <mergeCell ref="R99:S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N113:P113"/>
    <mergeCell ref="Q113:S113"/>
    <mergeCell ref="D114:F114"/>
    <mergeCell ref="G114:I114"/>
    <mergeCell ref="Q114:S114"/>
    <mergeCell ref="D115:E115"/>
    <mergeCell ref="F115:G115"/>
    <mergeCell ref="H115:I115"/>
    <mergeCell ref="J115:K115"/>
    <mergeCell ref="L115:M115"/>
    <mergeCell ref="R115:S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N129:P129"/>
    <mergeCell ref="Q129:S129"/>
    <mergeCell ref="D130:F130"/>
    <mergeCell ref="G130:I130"/>
    <mergeCell ref="Q130:S130"/>
    <mergeCell ref="D131:E131"/>
    <mergeCell ref="F131:G131"/>
    <mergeCell ref="H131:I131"/>
    <mergeCell ref="J131:K131"/>
    <mergeCell ref="L131:M131"/>
    <mergeCell ref="R131:S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0"/>
  <sheetViews>
    <sheetView workbookViewId="0" topLeftCell="A1">
      <selection activeCell="Q1" sqref="Q1:S1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35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51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</row>
    <row r="2" spans="1:35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0.6666666666666666</v>
      </c>
      <c r="R2" s="195"/>
      <c r="S2" s="196"/>
      <c r="AI2" s="45"/>
    </row>
    <row r="3" spans="1:35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</row>
    <row r="4" spans="1:35" ht="11.25">
      <c r="A4" s="4" t="s">
        <v>7</v>
      </c>
      <c r="B4" s="56" t="s">
        <v>115</v>
      </c>
      <c r="C4" s="57" t="s">
        <v>187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</row>
    <row r="5" spans="1:35" ht="11.25">
      <c r="A5" s="4" t="s">
        <v>8</v>
      </c>
      <c r="B5" s="56" t="s">
        <v>148</v>
      </c>
      <c r="C5" s="57" t="s">
        <v>69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</row>
    <row r="6" spans="1:35" ht="11.25">
      <c r="A6" s="4" t="s">
        <v>9</v>
      </c>
      <c r="B6" s="56" t="s">
        <v>140</v>
      </c>
      <c r="C6" s="57" t="s">
        <v>90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</row>
    <row r="7" spans="1:35" ht="12" thickBot="1">
      <c r="A7" s="8" t="s">
        <v>10</v>
      </c>
      <c r="B7" s="66" t="s">
        <v>166</v>
      </c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</row>
    <row r="8" spans="1:35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</row>
    <row r="9" spans="1:35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</row>
    <row r="10" spans="1:35" ht="11.25">
      <c r="A10" s="16" t="s">
        <v>27</v>
      </c>
      <c r="B10" s="83" t="str">
        <f>IF(B4&gt;"",B4,"")</f>
        <v>Matti Lappalainen</v>
      </c>
      <c r="C10" s="60" t="str">
        <f>IF(B6&gt;"",B6,"")</f>
        <v>Kai Rantala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</row>
    <row r="11" spans="1:35" ht="11.25">
      <c r="A11" s="16" t="s">
        <v>28</v>
      </c>
      <c r="B11" s="83" t="str">
        <f>IF(B5&gt;"",B5,"")</f>
        <v>Hannu Räsänen</v>
      </c>
      <c r="C11" s="60" t="str">
        <f>IF(B7&gt;"",B7,"")</f>
        <v> 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</row>
    <row r="12" spans="1:35" ht="12" thickBot="1">
      <c r="A12" s="16" t="s">
        <v>29</v>
      </c>
      <c r="B12" s="95" t="str">
        <f>IF(B4&gt;"",B4,"")</f>
        <v>Matti Lappalainen</v>
      </c>
      <c r="C12" s="96" t="str">
        <f>IF(B7&gt;"",B7,"")</f>
        <v> 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</row>
    <row r="13" spans="1:35" ht="11.25">
      <c r="A13" s="16" t="s">
        <v>30</v>
      </c>
      <c r="B13" s="83" t="str">
        <f>IF(B5&gt;"",B5,"")</f>
        <v>Hannu Räsänen</v>
      </c>
      <c r="C13" s="60" t="str">
        <f>IF(B6&gt;"",B6,"")</f>
        <v>Kai Rantala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</row>
    <row r="14" spans="1:35" ht="11.25">
      <c r="A14" s="16" t="s">
        <v>31</v>
      </c>
      <c r="B14" s="83" t="str">
        <f>IF(B4&gt;"",B4,"")</f>
        <v>Matti Lappalainen</v>
      </c>
      <c r="C14" s="60" t="str">
        <f>IF(B5&gt;"",B5,"")</f>
        <v>Hannu Räsänen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</row>
    <row r="15" spans="1:35" ht="12" thickBot="1">
      <c r="A15" s="23" t="s">
        <v>32</v>
      </c>
      <c r="B15" s="97" t="str">
        <f>IF(B6&gt;"",B6,"")</f>
        <v>Kai Rantala</v>
      </c>
      <c r="C15" s="98" t="str">
        <f>IF(B7&gt;"",B7,"")</f>
        <v> 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</row>
    <row r="16" ht="12.75" thickBot="1" thickTop="1">
      <c r="AI16" s="45"/>
    </row>
    <row r="17" spans="1:35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51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</row>
    <row r="18" spans="1:35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0.75</v>
      </c>
      <c r="R18" s="195"/>
      <c r="S18" s="196"/>
      <c r="AI18" s="45"/>
    </row>
    <row r="19" spans="1:35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</row>
    <row r="20" spans="1:35" ht="11.25">
      <c r="A20" s="4" t="s">
        <v>7</v>
      </c>
      <c r="B20" s="56" t="s">
        <v>167</v>
      </c>
      <c r="C20" s="57" t="s">
        <v>75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</row>
    <row r="21" spans="1:35" ht="11.25">
      <c r="A21" s="4" t="s">
        <v>8</v>
      </c>
      <c r="B21" s="56" t="s">
        <v>168</v>
      </c>
      <c r="C21" s="57" t="s">
        <v>80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</row>
    <row r="22" spans="1:35" ht="11.25">
      <c r="A22" s="4" t="s">
        <v>9</v>
      </c>
      <c r="B22" s="56" t="s">
        <v>169</v>
      </c>
      <c r="C22" s="57" t="s">
        <v>186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</row>
    <row r="23" spans="1:35" ht="12" thickBot="1">
      <c r="A23" s="8" t="s">
        <v>10</v>
      </c>
      <c r="B23" s="66" t="s">
        <v>170</v>
      </c>
      <c r="C23" s="67" t="s">
        <v>100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</row>
    <row r="24" spans="1:35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</row>
    <row r="25" spans="1:35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</row>
    <row r="26" spans="1:35" ht="11.25">
      <c r="A26" s="16" t="s">
        <v>27</v>
      </c>
      <c r="B26" s="83" t="str">
        <f>IF(B20&gt;"",B20,"")</f>
        <v>Hannu Kajander</v>
      </c>
      <c r="C26" s="60" t="str">
        <f>IF(B22&gt;"",B22,"")</f>
        <v>Kari Räsänen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</row>
    <row r="27" spans="1:35" ht="11.25">
      <c r="A27" s="16" t="s">
        <v>28</v>
      </c>
      <c r="B27" s="83" t="str">
        <f>IF(B21&gt;"",B21,"")</f>
        <v>Kullerevo Haapalainen</v>
      </c>
      <c r="C27" s="60" t="str">
        <f>IF(B23&gt;"",B23,"")</f>
        <v>Risto Peiponen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</row>
    <row r="28" spans="1:35" ht="12" thickBot="1">
      <c r="A28" s="16" t="s">
        <v>29</v>
      </c>
      <c r="B28" s="95" t="str">
        <f>IF(B20&gt;"",B20,"")</f>
        <v>Hannu Kajander</v>
      </c>
      <c r="C28" s="96" t="str">
        <f>IF(B23&gt;"",B23,"")</f>
        <v>Risto Peiponen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</row>
    <row r="29" spans="1:35" ht="11.25">
      <c r="A29" s="16" t="s">
        <v>30</v>
      </c>
      <c r="B29" s="83" t="str">
        <f>IF(B21&gt;"",B21,"")</f>
        <v>Kullerevo Haapalainen</v>
      </c>
      <c r="C29" s="60" t="str">
        <f>IF(B22&gt;"",B22,"")</f>
        <v>Kari Räsänen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</row>
    <row r="30" spans="1:35" ht="11.25">
      <c r="A30" s="16" t="s">
        <v>31</v>
      </c>
      <c r="B30" s="83" t="str">
        <f>IF(B20&gt;"",B20,"")</f>
        <v>Hannu Kajander</v>
      </c>
      <c r="C30" s="60" t="str">
        <f>IF(B21&gt;"",B21,"")</f>
        <v>Kullerevo Haapalainen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</row>
    <row r="31" spans="1:35" ht="12" thickBot="1">
      <c r="A31" s="23" t="s">
        <v>32</v>
      </c>
      <c r="B31" s="97" t="str">
        <f>IF(B22&gt;"",B22,"")</f>
        <v>Kari Räsänen</v>
      </c>
      <c r="C31" s="98" t="str">
        <f>IF(B23&gt;"",B23,"")</f>
        <v>Risto Peiponen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</row>
    <row r="32" ht="12.75" thickBot="1" thickTop="1">
      <c r="AI32" s="45"/>
    </row>
    <row r="33" spans="1:35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51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</row>
    <row r="34" spans="1:35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0.75</v>
      </c>
      <c r="R34" s="195"/>
      <c r="S34" s="196"/>
      <c r="AI34" s="45"/>
    </row>
    <row r="35" spans="1:35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</row>
    <row r="36" spans="1:35" ht="11.25">
      <c r="A36" s="4" t="s">
        <v>7</v>
      </c>
      <c r="B36" s="56" t="s">
        <v>171</v>
      </c>
      <c r="C36" s="57" t="s">
        <v>71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</row>
    <row r="37" spans="1:35" ht="11.25">
      <c r="A37" s="4" t="s">
        <v>8</v>
      </c>
      <c r="B37" s="56" t="s">
        <v>172</v>
      </c>
      <c r="C37" s="57" t="s">
        <v>80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</row>
    <row r="38" spans="1:35" ht="11.25">
      <c r="A38" s="4" t="s">
        <v>9</v>
      </c>
      <c r="B38" s="56" t="s">
        <v>173</v>
      </c>
      <c r="C38" s="57" t="s">
        <v>67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</row>
    <row r="39" spans="1:35" ht="12" thickBot="1">
      <c r="A39" s="8" t="s">
        <v>10</v>
      </c>
      <c r="B39" s="66" t="s">
        <v>174</v>
      </c>
      <c r="C39" s="67" t="s">
        <v>165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</row>
    <row r="40" spans="1:35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</row>
    <row r="41" spans="1:35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</row>
    <row r="42" spans="1:35" ht="11.25">
      <c r="A42" s="16" t="s">
        <v>27</v>
      </c>
      <c r="B42" s="83" t="str">
        <f>IF(B36&gt;"",B36,"")</f>
        <v>Håkan Nyberg</v>
      </c>
      <c r="C42" s="60" t="str">
        <f>IF(B38&gt;"",B38,"")</f>
        <v>Veikko Holm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</row>
    <row r="43" spans="1:35" ht="11.25">
      <c r="A43" s="16" t="s">
        <v>28</v>
      </c>
      <c r="B43" s="83" t="str">
        <f>IF(B37&gt;"",B37,"")</f>
        <v>Eino Määttä</v>
      </c>
      <c r="C43" s="60" t="str">
        <f>IF(B39&gt;"",B39,"")</f>
        <v>Veikko Koskinen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</row>
    <row r="44" spans="1:35" ht="12" thickBot="1">
      <c r="A44" s="16" t="s">
        <v>29</v>
      </c>
      <c r="B44" s="95" t="str">
        <f>IF(B36&gt;"",B36,"")</f>
        <v>Håkan Nyberg</v>
      </c>
      <c r="C44" s="96" t="str">
        <f>IF(B39&gt;"",B39,"")</f>
        <v>Veikko Koskinen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</row>
    <row r="45" spans="1:35" ht="11.25">
      <c r="A45" s="16" t="s">
        <v>30</v>
      </c>
      <c r="B45" s="83" t="str">
        <f>IF(B37&gt;"",B37,"")</f>
        <v>Eino Määttä</v>
      </c>
      <c r="C45" s="60" t="str">
        <f>IF(B38&gt;"",B38,"")</f>
        <v>Veikko Holm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</row>
    <row r="46" spans="1:35" ht="11.25">
      <c r="A46" s="16" t="s">
        <v>31</v>
      </c>
      <c r="B46" s="83" t="str">
        <f>IF(B36&gt;"",B36,"")</f>
        <v>Håkan Nyberg</v>
      </c>
      <c r="C46" s="60" t="str">
        <f>IF(B37&gt;"",B37,"")</f>
        <v>Eino Määttä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</row>
    <row r="47" spans="1:35" ht="12" thickBot="1">
      <c r="A47" s="23" t="s">
        <v>32</v>
      </c>
      <c r="B47" s="97" t="str">
        <f>IF(B38&gt;"",B38,"")</f>
        <v>Veikko Holm</v>
      </c>
      <c r="C47" s="98" t="str">
        <f>IF(B39&gt;"",B39,"")</f>
        <v>Veikko Koskinen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</row>
    <row r="48" ht="12.75" thickBot="1" thickTop="1">
      <c r="AI48" s="45"/>
    </row>
    <row r="49" spans="1:35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51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</row>
    <row r="50" spans="1:35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0.75</v>
      </c>
      <c r="R50" s="195"/>
      <c r="S50" s="196"/>
      <c r="AI50" s="45"/>
    </row>
    <row r="51" spans="1:35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</row>
    <row r="52" spans="1:35" ht="11.25">
      <c r="A52" s="4" t="s">
        <v>7</v>
      </c>
      <c r="B52" s="56" t="s">
        <v>145</v>
      </c>
      <c r="C52" s="57" t="s">
        <v>75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</row>
    <row r="53" spans="1:35" ht="11.25">
      <c r="A53" s="4" t="s">
        <v>8</v>
      </c>
      <c r="B53" s="56" t="s">
        <v>144</v>
      </c>
      <c r="C53" s="57" t="s">
        <v>163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</row>
    <row r="54" spans="1:35" ht="11.25">
      <c r="A54" s="4" t="s">
        <v>9</v>
      </c>
      <c r="B54" s="56" t="s">
        <v>141</v>
      </c>
      <c r="C54" s="57" t="s">
        <v>162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</row>
    <row r="55" spans="1:35" ht="12" thickBot="1">
      <c r="A55" s="8" t="s">
        <v>10</v>
      </c>
      <c r="B55" s="66" t="s">
        <v>175</v>
      </c>
      <c r="C55" s="67" t="s">
        <v>185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</row>
    <row r="56" spans="1:35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</row>
    <row r="57" spans="1:35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</row>
    <row r="58" spans="1:35" ht="11.25">
      <c r="A58" s="16" t="s">
        <v>27</v>
      </c>
      <c r="B58" s="83" t="str">
        <f>IF(B52&gt;"",B52,"")</f>
        <v>Pekka Tattari</v>
      </c>
      <c r="C58" s="60" t="str">
        <f>IF(B54&gt;"",B54,"")</f>
        <v>Mauri Nykänen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</row>
    <row r="59" spans="1:35" ht="11.25">
      <c r="A59" s="16" t="s">
        <v>28</v>
      </c>
      <c r="B59" s="83" t="str">
        <f>IF(B53&gt;"",B53,"")</f>
        <v>Ari Jaatinen</v>
      </c>
      <c r="C59" s="60" t="str">
        <f>IF(B55&gt;"",B55,"")</f>
        <v>Pentti Simola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</row>
    <row r="60" spans="1:35" ht="12" thickBot="1">
      <c r="A60" s="16" t="s">
        <v>29</v>
      </c>
      <c r="B60" s="95" t="str">
        <f>IF(B52&gt;"",B52,"")</f>
        <v>Pekka Tattari</v>
      </c>
      <c r="C60" s="96" t="str">
        <f>IF(B55&gt;"",B55,"")</f>
        <v>Pentti Simola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</row>
    <row r="61" spans="1:35" ht="11.25">
      <c r="A61" s="16" t="s">
        <v>30</v>
      </c>
      <c r="B61" s="83" t="str">
        <f>IF(B53&gt;"",B53,"")</f>
        <v>Ari Jaatinen</v>
      </c>
      <c r="C61" s="60" t="str">
        <f>IF(B54&gt;"",B54,"")</f>
        <v>Mauri Nykänen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</row>
    <row r="62" spans="1:35" ht="11.25">
      <c r="A62" s="16" t="s">
        <v>31</v>
      </c>
      <c r="B62" s="83" t="str">
        <f>IF(B52&gt;"",B52,"")</f>
        <v>Pekka Tattari</v>
      </c>
      <c r="C62" s="60" t="str">
        <f>IF(B53&gt;"",B53,"")</f>
        <v>Ari Jaatinen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</row>
    <row r="63" spans="1:35" ht="12" thickBot="1">
      <c r="A63" s="23" t="s">
        <v>32</v>
      </c>
      <c r="B63" s="97" t="str">
        <f>IF(B54&gt;"",B54,"")</f>
        <v>Mauri Nykänen</v>
      </c>
      <c r="C63" s="98" t="str">
        <f>IF(B55&gt;"",B55,"")</f>
        <v>Pentti Simola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</row>
    <row r="64" ht="12.75" thickBot="1" thickTop="1">
      <c r="AI64" s="45"/>
    </row>
    <row r="65" spans="1:35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51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  <c r="AI65" s="45"/>
    </row>
    <row r="66" spans="1:35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0.75</v>
      </c>
      <c r="R66" s="195"/>
      <c r="S66" s="196"/>
      <c r="AI66" s="45"/>
    </row>
    <row r="67" spans="1:35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  <c r="AI67" s="45"/>
    </row>
    <row r="68" spans="1:35" ht="11.25">
      <c r="A68" s="4" t="s">
        <v>7</v>
      </c>
      <c r="B68" s="56" t="s">
        <v>176</v>
      </c>
      <c r="C68" s="57" t="s">
        <v>162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  <c r="AI68" s="45"/>
    </row>
    <row r="69" spans="1:35" ht="11.25">
      <c r="A69" s="4" t="s">
        <v>8</v>
      </c>
      <c r="B69" s="56" t="s">
        <v>158</v>
      </c>
      <c r="C69" s="57" t="s">
        <v>119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  <c r="AI69" s="45"/>
    </row>
    <row r="70" spans="1:35" ht="11.25">
      <c r="A70" s="4" t="s">
        <v>9</v>
      </c>
      <c r="B70" s="56" t="s">
        <v>177</v>
      </c>
      <c r="C70" s="57" t="s">
        <v>85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  <c r="AI70" s="45"/>
    </row>
    <row r="71" spans="1:35" ht="12" thickBot="1">
      <c r="A71" s="8" t="s">
        <v>10</v>
      </c>
      <c r="B71" s="66" t="s">
        <v>150</v>
      </c>
      <c r="C71" s="67" t="s">
        <v>112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  <c r="AI71" s="45"/>
    </row>
    <row r="72" spans="1:35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  <c r="AI72" s="45"/>
    </row>
    <row r="73" spans="1:35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  <c r="AI73" s="45"/>
    </row>
    <row r="74" spans="1:35" ht="11.25">
      <c r="A74" s="16" t="s">
        <v>27</v>
      </c>
      <c r="B74" s="83" t="str">
        <f>IF(B68&gt;"",B68,"")</f>
        <v>Seppo Reiman</v>
      </c>
      <c r="C74" s="60" t="str">
        <f>IF(B70&gt;"",B70,"")</f>
        <v>Eero Nordling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  <c r="AI74" s="45"/>
    </row>
    <row r="75" spans="1:35" ht="11.25">
      <c r="A75" s="16" t="s">
        <v>28</v>
      </c>
      <c r="B75" s="83" t="str">
        <f>IF(B69&gt;"",B69,"")</f>
        <v>Robert Ådahl</v>
      </c>
      <c r="C75" s="60" t="str">
        <f>IF(B71&gt;"",B71,"")</f>
        <v>Vesa Bäckman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  <c r="AI75" s="45"/>
    </row>
    <row r="76" spans="1:35" ht="12" thickBot="1">
      <c r="A76" s="16" t="s">
        <v>29</v>
      </c>
      <c r="B76" s="95" t="str">
        <f>IF(B68&gt;"",B68,"")</f>
        <v>Seppo Reiman</v>
      </c>
      <c r="C76" s="96" t="str">
        <f>IF(B71&gt;"",B71,"")</f>
        <v>Vesa Bäckman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</row>
    <row r="77" spans="1:35" ht="11.25">
      <c r="A77" s="16" t="s">
        <v>30</v>
      </c>
      <c r="B77" s="83" t="str">
        <f>IF(B69&gt;"",B69,"")</f>
        <v>Robert Ådahl</v>
      </c>
      <c r="C77" s="60" t="str">
        <f>IF(B70&gt;"",B70,"")</f>
        <v>Eero Nordling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</row>
    <row r="78" spans="1:35" ht="11.25">
      <c r="A78" s="16" t="s">
        <v>31</v>
      </c>
      <c r="B78" s="83" t="str">
        <f>IF(B68&gt;"",B68,"")</f>
        <v>Seppo Reiman</v>
      </c>
      <c r="C78" s="60" t="str">
        <f>IF(B69&gt;"",B69,"")</f>
        <v>Robert Ådahl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</row>
    <row r="79" spans="1:35" ht="12" thickBot="1">
      <c r="A79" s="23" t="s">
        <v>32</v>
      </c>
      <c r="B79" s="97" t="str">
        <f>IF(B70&gt;"",B70,"")</f>
        <v>Eero Nordling</v>
      </c>
      <c r="C79" s="98" t="str">
        <f>IF(B71&gt;"",B71,"")</f>
        <v>Vesa Bäckman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  <c r="AI79" s="45"/>
    </row>
    <row r="80" ht="12.75" thickBot="1" thickTop="1">
      <c r="AI80" s="45"/>
    </row>
    <row r="81" spans="1:35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51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  <c r="AI81" s="45"/>
    </row>
    <row r="82" spans="1:35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61">
        <v>39102</v>
      </c>
      <c r="K82" s="161"/>
      <c r="L82" s="161"/>
      <c r="M82" s="162"/>
      <c r="N82" s="49" t="s">
        <v>4</v>
      </c>
      <c r="O82" s="50"/>
      <c r="P82" s="50"/>
      <c r="Q82" s="194">
        <v>0.75</v>
      </c>
      <c r="R82" s="195"/>
      <c r="S82" s="196"/>
      <c r="AI82" s="45"/>
    </row>
    <row r="83" spans="1:35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  <c r="AI83" s="45"/>
    </row>
    <row r="84" spans="1:35" ht="11.25">
      <c r="A84" s="4" t="s">
        <v>7</v>
      </c>
      <c r="B84" s="56" t="s">
        <v>151</v>
      </c>
      <c r="C84" s="57" t="s">
        <v>71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  <c r="AI84" s="45"/>
    </row>
    <row r="85" spans="1:35" ht="11.25">
      <c r="A85" s="4" t="s">
        <v>8</v>
      </c>
      <c r="B85" s="56" t="s">
        <v>178</v>
      </c>
      <c r="C85" s="57" t="s">
        <v>163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  <c r="AI85" s="45"/>
    </row>
    <row r="86" spans="1:35" ht="11.25">
      <c r="A86" s="4" t="s">
        <v>9</v>
      </c>
      <c r="B86" s="56" t="s">
        <v>179</v>
      </c>
      <c r="C86" s="57" t="s">
        <v>67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  <c r="AI86" s="45"/>
    </row>
    <row r="87" spans="1:35" ht="12" thickBot="1">
      <c r="A87" s="8" t="s">
        <v>10</v>
      </c>
      <c r="B87" s="66" t="s">
        <v>152</v>
      </c>
      <c r="C87" s="67" t="s">
        <v>88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  <c r="AI87" s="45"/>
    </row>
    <row r="88" spans="1:35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  <c r="AI88" s="45"/>
    </row>
    <row r="89" spans="1:35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  <c r="AI89" s="45"/>
    </row>
    <row r="90" spans="1:35" ht="11.25">
      <c r="A90" s="16" t="s">
        <v>27</v>
      </c>
      <c r="B90" s="83" t="str">
        <f>IF(B84&gt;"",B84,"")</f>
        <v>Risto Koskinen</v>
      </c>
      <c r="C90" s="60" t="str">
        <f>IF(B86&gt;"",B86,"")</f>
        <v>Pertti Virta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  <c r="AI90" s="45"/>
    </row>
    <row r="91" spans="1:35" ht="11.25">
      <c r="A91" s="16" t="s">
        <v>28</v>
      </c>
      <c r="B91" s="83" t="str">
        <f>IF(B85&gt;"",B85,"")</f>
        <v>Hannu Uusikivi</v>
      </c>
      <c r="C91" s="60" t="str">
        <f>IF(B87&gt;"",B87,"")</f>
        <v>Lauri Miettinen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  <c r="AI91" s="45"/>
    </row>
    <row r="92" spans="1:35" ht="12" thickBot="1">
      <c r="A92" s="16" t="s">
        <v>29</v>
      </c>
      <c r="B92" s="95" t="str">
        <f>IF(B84&gt;"",B84,"")</f>
        <v>Risto Koskinen</v>
      </c>
      <c r="C92" s="96" t="str">
        <f>IF(B87&gt;"",B87,"")</f>
        <v>Lauri Miettinen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  <c r="AI92" s="45"/>
    </row>
    <row r="93" spans="1:35" ht="11.25">
      <c r="A93" s="16" t="s">
        <v>30</v>
      </c>
      <c r="B93" s="83" t="str">
        <f>IF(B85&gt;"",B85,"")</f>
        <v>Hannu Uusikivi</v>
      </c>
      <c r="C93" s="60" t="str">
        <f>IF(B86&gt;"",B86,"")</f>
        <v>Pertti Virta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  <c r="AI93" s="45"/>
    </row>
    <row r="94" spans="1:35" ht="11.25">
      <c r="A94" s="16" t="s">
        <v>31</v>
      </c>
      <c r="B94" s="83" t="str">
        <f>IF(B84&gt;"",B84,"")</f>
        <v>Risto Koskinen</v>
      </c>
      <c r="C94" s="60" t="str">
        <f>IF(B85&gt;"",B85,"")</f>
        <v>Hannu Uusikivi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  <c r="AI94" s="45"/>
    </row>
    <row r="95" spans="1:35" ht="12" thickBot="1">
      <c r="A95" s="23" t="s">
        <v>32</v>
      </c>
      <c r="B95" s="97" t="str">
        <f>IF(B86&gt;"",B86,"")</f>
        <v>Pertti Virta</v>
      </c>
      <c r="C95" s="98" t="str">
        <f>IF(B87&gt;"",B87,"")</f>
        <v>Lauri Miettinen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  <c r="AI95" s="45"/>
    </row>
    <row r="96" ht="12.75" thickBot="1" thickTop="1">
      <c r="AI96" s="45"/>
    </row>
    <row r="97" spans="1:35" ht="12" thickTop="1">
      <c r="A97" s="38"/>
      <c r="B97" s="39" t="s">
        <v>38</v>
      </c>
      <c r="C97" s="40"/>
      <c r="D97" s="40"/>
      <c r="E97" s="40"/>
      <c r="F97" s="41"/>
      <c r="G97" s="40"/>
      <c r="H97" s="42" t="s">
        <v>0</v>
      </c>
      <c r="I97" s="43"/>
      <c r="J97" s="184" t="s">
        <v>51</v>
      </c>
      <c r="K97" s="184"/>
      <c r="L97" s="184"/>
      <c r="M97" s="185"/>
      <c r="N97" s="186" t="s">
        <v>1</v>
      </c>
      <c r="O97" s="187"/>
      <c r="P97" s="187"/>
      <c r="Q97" s="188">
        <v>7</v>
      </c>
      <c r="R97" s="188"/>
      <c r="S97" s="189"/>
      <c r="AI97" s="45"/>
    </row>
    <row r="98" spans="1:35" ht="12" thickBot="1">
      <c r="A98" s="46"/>
      <c r="B98" s="47" t="s">
        <v>39</v>
      </c>
      <c r="C98" s="48" t="s">
        <v>2</v>
      </c>
      <c r="D98" s="190"/>
      <c r="E98" s="190"/>
      <c r="F98" s="191"/>
      <c r="G98" s="192" t="s">
        <v>3</v>
      </c>
      <c r="H98" s="193"/>
      <c r="I98" s="193"/>
      <c r="J98" s="161">
        <v>39102</v>
      </c>
      <c r="K98" s="161"/>
      <c r="L98" s="161"/>
      <c r="M98" s="162"/>
      <c r="N98" s="49" t="s">
        <v>4</v>
      </c>
      <c r="O98" s="50"/>
      <c r="P98" s="50"/>
      <c r="Q98" s="194">
        <v>0.75</v>
      </c>
      <c r="R98" s="195"/>
      <c r="S98" s="196"/>
      <c r="AI98" s="45"/>
    </row>
    <row r="99" spans="1:35" ht="12" thickTop="1">
      <c r="A99" s="51"/>
      <c r="B99" s="52" t="s">
        <v>5</v>
      </c>
      <c r="C99" s="53" t="s">
        <v>6</v>
      </c>
      <c r="D99" s="180" t="s">
        <v>7</v>
      </c>
      <c r="E99" s="181"/>
      <c r="F99" s="180" t="s">
        <v>8</v>
      </c>
      <c r="G99" s="181"/>
      <c r="H99" s="180" t="s">
        <v>9</v>
      </c>
      <c r="I99" s="181"/>
      <c r="J99" s="180" t="s">
        <v>10</v>
      </c>
      <c r="K99" s="181"/>
      <c r="L99" s="180"/>
      <c r="M99" s="181"/>
      <c r="N99" s="54" t="s">
        <v>11</v>
      </c>
      <c r="O99" s="55" t="s">
        <v>12</v>
      </c>
      <c r="P99" s="1" t="s">
        <v>13</v>
      </c>
      <c r="Q99" s="1"/>
      <c r="R99" s="182" t="s">
        <v>14</v>
      </c>
      <c r="S99" s="183"/>
      <c r="U99" s="2" t="s">
        <v>15</v>
      </c>
      <c r="V99" s="3"/>
      <c r="W99" s="15" t="s">
        <v>16</v>
      </c>
      <c r="AI99" s="45"/>
    </row>
    <row r="100" spans="1:35" ht="11.25">
      <c r="A100" s="4" t="s">
        <v>7</v>
      </c>
      <c r="B100" s="56" t="s">
        <v>154</v>
      </c>
      <c r="C100" s="57" t="s">
        <v>90</v>
      </c>
      <c r="D100" s="58"/>
      <c r="E100" s="59"/>
      <c r="F100" s="60">
        <f>+P110</f>
      </c>
      <c r="G100" s="61">
        <f>+Q110</f>
      </c>
      <c r="H100" s="60">
        <f>P106</f>
      </c>
      <c r="I100" s="61">
        <f>Q106</f>
      </c>
      <c r="J100" s="60">
        <f>P108</f>
      </c>
      <c r="K100" s="61">
        <f>Q108</f>
      </c>
      <c r="L100" s="60"/>
      <c r="M100" s="61"/>
      <c r="N100" s="62">
        <f>IF(SUM(D100:M100)=0,"",COUNTIF(E100:E103,"3"))</f>
      </c>
      <c r="O100" s="63">
        <f>IF(SUM(E100:N100)=0,"",COUNTIF(D100:D103,"3"))</f>
      </c>
      <c r="P100" s="64">
        <f>IF(SUM(D100:M100)=0,"",SUM(E100:E103))</f>
      </c>
      <c r="Q100" s="65">
        <f>IF(SUM(D100:M100)=0,"",SUM(D100:D103))</f>
      </c>
      <c r="R100" s="170"/>
      <c r="S100" s="171"/>
      <c r="U100" s="5">
        <f>+U106+U108+U110</f>
        <v>0</v>
      </c>
      <c r="V100" s="6">
        <f>+V106+V108+V110</f>
        <v>0</v>
      </c>
      <c r="W100" s="7">
        <f>+U100-V100</f>
        <v>0</v>
      </c>
      <c r="AI100" s="45"/>
    </row>
    <row r="101" spans="1:35" ht="11.25">
      <c r="A101" s="4" t="s">
        <v>8</v>
      </c>
      <c r="B101" s="56" t="s">
        <v>180</v>
      </c>
      <c r="C101" s="57" t="s">
        <v>69</v>
      </c>
      <c r="D101" s="60">
        <f>+Q110</f>
      </c>
      <c r="E101" s="61">
        <f>+P110</f>
      </c>
      <c r="F101" s="58"/>
      <c r="G101" s="59"/>
      <c r="H101" s="60">
        <f>P109</f>
      </c>
      <c r="I101" s="61">
        <f>Q109</f>
      </c>
      <c r="J101" s="60">
        <f>P107</f>
      </c>
      <c r="K101" s="61">
        <f>Q107</f>
      </c>
      <c r="L101" s="60"/>
      <c r="M101" s="61"/>
      <c r="N101" s="62">
        <f>IF(SUM(D101:M101)=0,"",COUNTIF(G100:G103,"3"))</f>
      </c>
      <c r="O101" s="63">
        <f>IF(SUM(E101:N101)=0,"",COUNTIF(F100:F103,"3"))</f>
      </c>
      <c r="P101" s="64">
        <f>IF(SUM(D101:M101)=0,"",SUM(G100:G103))</f>
      </c>
      <c r="Q101" s="65">
        <f>IF(SUM(D101:M101)=0,"",SUM(F100:F103))</f>
      </c>
      <c r="R101" s="170"/>
      <c r="S101" s="171"/>
      <c r="U101" s="5">
        <f>+U107+U109+V110</f>
        <v>0</v>
      </c>
      <c r="V101" s="6">
        <f>+V107+V109+U110</f>
        <v>0</v>
      </c>
      <c r="W101" s="7">
        <f>+U101-V101</f>
        <v>0</v>
      </c>
      <c r="AI101" s="45"/>
    </row>
    <row r="102" spans="1:35" ht="11.25">
      <c r="A102" s="4" t="s">
        <v>9</v>
      </c>
      <c r="B102" s="56" t="s">
        <v>146</v>
      </c>
      <c r="C102" s="57" t="s">
        <v>162</v>
      </c>
      <c r="D102" s="60">
        <f>+Q106</f>
      </c>
      <c r="E102" s="61">
        <f>+P106</f>
      </c>
      <c r="F102" s="60">
        <f>Q109</f>
      </c>
      <c r="G102" s="61">
        <f>P109</f>
      </c>
      <c r="H102" s="58"/>
      <c r="I102" s="59"/>
      <c r="J102" s="60">
        <f>P111</f>
      </c>
      <c r="K102" s="61">
        <f>Q111</f>
      </c>
      <c r="L102" s="60"/>
      <c r="M102" s="61"/>
      <c r="N102" s="62">
        <f>IF(SUM(D102:M102)=0,"",COUNTIF(I100:I103,"3"))</f>
      </c>
      <c r="O102" s="63">
        <f>IF(SUM(E102:N102)=0,"",COUNTIF(H100:H103,"3"))</f>
      </c>
      <c r="P102" s="64">
        <f>IF(SUM(D102:M102)=0,"",SUM(I100:I103))</f>
      </c>
      <c r="Q102" s="65">
        <f>IF(SUM(D102:M102)=0,"",SUM(H100:H103))</f>
      </c>
      <c r="R102" s="170"/>
      <c r="S102" s="171"/>
      <c r="U102" s="5">
        <f>+V106+V109+U111</f>
        <v>0</v>
      </c>
      <c r="V102" s="6">
        <f>+U106+U109+V111</f>
        <v>0</v>
      </c>
      <c r="W102" s="7">
        <f>+U102-V102</f>
        <v>0</v>
      </c>
      <c r="AI102" s="45"/>
    </row>
    <row r="103" spans="1:35" ht="12" thickBot="1">
      <c r="A103" s="8" t="s">
        <v>10</v>
      </c>
      <c r="B103" s="66" t="s">
        <v>181</v>
      </c>
      <c r="C103" s="67" t="s">
        <v>77</v>
      </c>
      <c r="D103" s="68">
        <f>Q108</f>
      </c>
      <c r="E103" s="69">
        <f>P108</f>
      </c>
      <c r="F103" s="68">
        <f>Q107</f>
      </c>
      <c r="G103" s="69">
        <f>P107</f>
      </c>
      <c r="H103" s="68">
        <f>Q111</f>
      </c>
      <c r="I103" s="69">
        <f>P111</f>
      </c>
      <c r="J103" s="70"/>
      <c r="K103" s="71"/>
      <c r="L103" s="68"/>
      <c r="M103" s="69"/>
      <c r="N103" s="72">
        <f>IF(SUM(D103:M103)=0,"",COUNTIF(K100:K103,"3"))</f>
      </c>
      <c r="O103" s="73">
        <f>IF(SUM(E103:N103)=0,"",COUNTIF(J100:J103,"3"))</f>
      </c>
      <c r="P103" s="74">
        <f>IF(SUM(D103:M104)=0,"",SUM(K100:K103))</f>
      </c>
      <c r="Q103" s="75">
        <f>IF(SUM(D103:M103)=0,"",SUM(J100:J103))</f>
      </c>
      <c r="R103" s="172"/>
      <c r="S103" s="173"/>
      <c r="U103" s="5">
        <f>+V107+V108+V111</f>
        <v>0</v>
      </c>
      <c r="V103" s="6">
        <f>+U107+U108+U111</f>
        <v>0</v>
      </c>
      <c r="W103" s="7">
        <f>+U103-V103</f>
        <v>0</v>
      </c>
      <c r="AI103" s="45"/>
    </row>
    <row r="104" spans="1:35" ht="12" thickTop="1">
      <c r="A104" s="9"/>
      <c r="B104" s="10" t="s">
        <v>18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76"/>
      <c r="U104" s="77"/>
      <c r="V104" s="11" t="s">
        <v>19</v>
      </c>
      <c r="W104" s="12">
        <f>SUM(W100:W103)</f>
        <v>0</v>
      </c>
      <c r="X104" s="11" t="str">
        <f>IF(W104=0,"OK","Virhe")</f>
        <v>OK</v>
      </c>
      <c r="AI104" s="45"/>
    </row>
    <row r="105" spans="1:35" ht="12" thickBot="1">
      <c r="A105" s="13"/>
      <c r="B105" s="78" t="s">
        <v>20</v>
      </c>
      <c r="C105" s="79"/>
      <c r="D105" s="79"/>
      <c r="E105" s="80"/>
      <c r="F105" s="174" t="s">
        <v>21</v>
      </c>
      <c r="G105" s="175"/>
      <c r="H105" s="176" t="s">
        <v>22</v>
      </c>
      <c r="I105" s="177"/>
      <c r="J105" s="176" t="s">
        <v>23</v>
      </c>
      <c r="K105" s="177"/>
      <c r="L105" s="176" t="s">
        <v>24</v>
      </c>
      <c r="M105" s="177"/>
      <c r="N105" s="176" t="s">
        <v>25</v>
      </c>
      <c r="O105" s="177"/>
      <c r="P105" s="178" t="s">
        <v>26</v>
      </c>
      <c r="Q105" s="179"/>
      <c r="S105" s="81"/>
      <c r="U105" s="14" t="s">
        <v>15</v>
      </c>
      <c r="V105" s="15"/>
      <c r="W105" s="82" t="s">
        <v>16</v>
      </c>
      <c r="AI105" s="45"/>
    </row>
    <row r="106" spans="1:35" ht="11.25">
      <c r="A106" s="16" t="s">
        <v>27</v>
      </c>
      <c r="B106" s="83" t="str">
        <f>IF(B100&gt;"",B100,"")</f>
        <v>Tauno Kara</v>
      </c>
      <c r="C106" s="60" t="str">
        <f>IF(B102&gt;"",B102,"")</f>
        <v>Markku Nykänen</v>
      </c>
      <c r="D106" s="84"/>
      <c r="E106" s="85"/>
      <c r="F106" s="158"/>
      <c r="G106" s="169"/>
      <c r="H106" s="159"/>
      <c r="I106" s="160"/>
      <c r="J106" s="159"/>
      <c r="K106" s="160"/>
      <c r="L106" s="159"/>
      <c r="M106" s="160"/>
      <c r="N106" s="159"/>
      <c r="O106" s="160"/>
      <c r="P106" s="86">
        <f aca="true" t="shared" si="84" ref="P106:P111">IF(COUNT(F106:N106)=0,"",COUNTIF(F106:N106,"&gt;=0"))</f>
      </c>
      <c r="Q106" s="87">
        <f aca="true" t="shared" si="85" ref="Q106:Q111">IF(COUNT(F106:N106)=0,"",(IF(LEFT(F106,1)="-",1,0)+IF(LEFT(H106,1)="-",1,0)+IF(LEFT(J106,1)="-",1,0)+IF(LEFT(L106,1)="-",1,0)+IF(LEFT(N106,1)="-",1,0)))</f>
      </c>
      <c r="R106" s="88"/>
      <c r="S106" s="89"/>
      <c r="U106" s="90">
        <f aca="true" t="shared" si="86" ref="U106:V111">+Y106+AA106+AC106+AE106+AG106</f>
        <v>0</v>
      </c>
      <c r="V106" s="91">
        <f t="shared" si="86"/>
        <v>0</v>
      </c>
      <c r="W106" s="92">
        <f aca="true" t="shared" si="87" ref="W106:W111">+U106-V106</f>
        <v>0</v>
      </c>
      <c r="Y106" s="17">
        <f aca="true" t="shared" si="88" ref="Y106:Y111">IF(F106="",0,IF(LEFT(F106,1)="-",ABS(F106),(IF(F106&gt;9,F106+2,11))))</f>
        <v>0</v>
      </c>
      <c r="Z106" s="18">
        <f aca="true" t="shared" si="89" ref="Z106:Z111">IF(F106="",0,IF(LEFT(F106,1)="-",(IF(ABS(F106)&gt;9,(ABS(F106)+2),11)),F106))</f>
        <v>0</v>
      </c>
      <c r="AA106" s="19">
        <f aca="true" t="shared" si="90" ref="AA106:AA111">IF(H106="",0,IF(LEFT(H106,1)="-",ABS(H106),(IF(H106&gt;9,H106+2,11))))</f>
        <v>0</v>
      </c>
      <c r="AB106" s="18">
        <f aca="true" t="shared" si="91" ref="AB106:AB111">IF(H106="",0,IF(LEFT(H106,1)="-",(IF(ABS(H106)&gt;9,(ABS(H106)+2),11)),H106))</f>
        <v>0</v>
      </c>
      <c r="AC106" s="19">
        <f aca="true" t="shared" si="92" ref="AC106:AC111">IF(J106="",0,IF(LEFT(J106,1)="-",ABS(J106),(IF(J106&gt;9,J106+2,11))))</f>
        <v>0</v>
      </c>
      <c r="AD106" s="18">
        <f aca="true" t="shared" si="93" ref="AD106:AD111">IF(J106="",0,IF(LEFT(J106,1)="-",(IF(ABS(J106)&gt;9,(ABS(J106)+2),11)),J106))</f>
        <v>0</v>
      </c>
      <c r="AE106" s="19">
        <f aca="true" t="shared" si="94" ref="AE106:AE111">IF(L106="",0,IF(LEFT(L106,1)="-",ABS(L106),(IF(L106&gt;9,L106+2,11))))</f>
        <v>0</v>
      </c>
      <c r="AF106" s="18">
        <f aca="true" t="shared" si="95" ref="AF106:AF111">IF(L106="",0,IF(LEFT(L106,1)="-",(IF(ABS(L106)&gt;9,(ABS(L106)+2),11)),L106))</f>
        <v>0</v>
      </c>
      <c r="AG106" s="19">
        <f aca="true" t="shared" si="96" ref="AG106:AG111">IF(N106="",0,IF(LEFT(N106,1)="-",ABS(N106),(IF(N106&gt;9,N106+2,11))))</f>
        <v>0</v>
      </c>
      <c r="AH106" s="18">
        <f aca="true" t="shared" si="97" ref="AH106:AH111">IF(N106="",0,IF(LEFT(N106,1)="-",(IF(ABS(N106)&gt;9,(ABS(N106)+2),11)),N106))</f>
        <v>0</v>
      </c>
      <c r="AI106" s="45"/>
    </row>
    <row r="107" spans="1:35" ht="11.25">
      <c r="A107" s="16" t="s">
        <v>28</v>
      </c>
      <c r="B107" s="83" t="str">
        <f>IF(B101&gt;"",B101,"")</f>
        <v>Henrik Roth</v>
      </c>
      <c r="C107" s="60" t="str">
        <f>IF(B103&gt;"",B103,"")</f>
        <v>Johan Holmen</v>
      </c>
      <c r="D107" s="84"/>
      <c r="E107" s="85"/>
      <c r="F107" s="163"/>
      <c r="G107" s="164"/>
      <c r="H107" s="163"/>
      <c r="I107" s="164"/>
      <c r="J107" s="163"/>
      <c r="K107" s="164"/>
      <c r="L107" s="163"/>
      <c r="M107" s="164"/>
      <c r="N107" s="163"/>
      <c r="O107" s="164"/>
      <c r="P107" s="86">
        <f t="shared" si="84"/>
      </c>
      <c r="Q107" s="87">
        <f t="shared" si="85"/>
      </c>
      <c r="R107" s="93"/>
      <c r="S107" s="94"/>
      <c r="U107" s="90">
        <f t="shared" si="86"/>
        <v>0</v>
      </c>
      <c r="V107" s="91">
        <f t="shared" si="86"/>
        <v>0</v>
      </c>
      <c r="W107" s="92">
        <f t="shared" si="87"/>
        <v>0</v>
      </c>
      <c r="Y107" s="20">
        <f t="shared" si="88"/>
        <v>0</v>
      </c>
      <c r="Z107" s="21">
        <f t="shared" si="89"/>
        <v>0</v>
      </c>
      <c r="AA107" s="22">
        <f t="shared" si="90"/>
        <v>0</v>
      </c>
      <c r="AB107" s="21">
        <f t="shared" si="91"/>
        <v>0</v>
      </c>
      <c r="AC107" s="22">
        <f t="shared" si="92"/>
        <v>0</v>
      </c>
      <c r="AD107" s="21">
        <f t="shared" si="93"/>
        <v>0</v>
      </c>
      <c r="AE107" s="22">
        <f t="shared" si="94"/>
        <v>0</v>
      </c>
      <c r="AF107" s="21">
        <f t="shared" si="95"/>
        <v>0</v>
      </c>
      <c r="AG107" s="22">
        <f t="shared" si="96"/>
        <v>0</v>
      </c>
      <c r="AH107" s="21">
        <f t="shared" si="97"/>
        <v>0</v>
      </c>
      <c r="AI107" s="45"/>
    </row>
    <row r="108" spans="1:35" ht="12" thickBot="1">
      <c r="A108" s="16" t="s">
        <v>29</v>
      </c>
      <c r="B108" s="95" t="str">
        <f>IF(B100&gt;"",B100,"")</f>
        <v>Tauno Kara</v>
      </c>
      <c r="C108" s="96" t="str">
        <f>IF(B103&gt;"",B103,"")</f>
        <v>Johan Holmen</v>
      </c>
      <c r="D108" s="79"/>
      <c r="E108" s="80"/>
      <c r="F108" s="167"/>
      <c r="G108" s="168"/>
      <c r="H108" s="167"/>
      <c r="I108" s="168"/>
      <c r="J108" s="167"/>
      <c r="K108" s="168"/>
      <c r="L108" s="167"/>
      <c r="M108" s="168"/>
      <c r="N108" s="167"/>
      <c r="O108" s="168"/>
      <c r="P108" s="86">
        <f t="shared" si="84"/>
      </c>
      <c r="Q108" s="87">
        <f t="shared" si="85"/>
      </c>
      <c r="R108" s="93"/>
      <c r="S108" s="94"/>
      <c r="U108" s="90">
        <f t="shared" si="86"/>
        <v>0</v>
      </c>
      <c r="V108" s="91">
        <f t="shared" si="86"/>
        <v>0</v>
      </c>
      <c r="W108" s="92">
        <f t="shared" si="87"/>
        <v>0</v>
      </c>
      <c r="Y108" s="20">
        <f t="shared" si="88"/>
        <v>0</v>
      </c>
      <c r="Z108" s="21">
        <f t="shared" si="89"/>
        <v>0</v>
      </c>
      <c r="AA108" s="22">
        <f t="shared" si="90"/>
        <v>0</v>
      </c>
      <c r="AB108" s="21">
        <f t="shared" si="91"/>
        <v>0</v>
      </c>
      <c r="AC108" s="22">
        <f t="shared" si="92"/>
        <v>0</v>
      </c>
      <c r="AD108" s="21">
        <f t="shared" si="93"/>
        <v>0</v>
      </c>
      <c r="AE108" s="22">
        <f t="shared" si="94"/>
        <v>0</v>
      </c>
      <c r="AF108" s="21">
        <f t="shared" si="95"/>
        <v>0</v>
      </c>
      <c r="AG108" s="22">
        <f t="shared" si="96"/>
        <v>0</v>
      </c>
      <c r="AH108" s="21">
        <f t="shared" si="97"/>
        <v>0</v>
      </c>
      <c r="AI108" s="45"/>
    </row>
    <row r="109" spans="1:35" ht="11.25">
      <c r="A109" s="16" t="s">
        <v>30</v>
      </c>
      <c r="B109" s="83" t="str">
        <f>IF(B101&gt;"",B101,"")</f>
        <v>Henrik Roth</v>
      </c>
      <c r="C109" s="60" t="str">
        <f>IF(B102&gt;"",B102,"")</f>
        <v>Markku Nykänen</v>
      </c>
      <c r="D109" s="84"/>
      <c r="E109" s="85"/>
      <c r="F109" s="159"/>
      <c r="G109" s="160"/>
      <c r="H109" s="159"/>
      <c r="I109" s="160"/>
      <c r="J109" s="159"/>
      <c r="K109" s="160"/>
      <c r="L109" s="159"/>
      <c r="M109" s="160"/>
      <c r="N109" s="159"/>
      <c r="O109" s="160"/>
      <c r="P109" s="86">
        <f t="shared" si="84"/>
      </c>
      <c r="Q109" s="87">
        <f t="shared" si="85"/>
      </c>
      <c r="R109" s="93"/>
      <c r="S109" s="94"/>
      <c r="U109" s="90">
        <f t="shared" si="86"/>
        <v>0</v>
      </c>
      <c r="V109" s="91">
        <f t="shared" si="86"/>
        <v>0</v>
      </c>
      <c r="W109" s="92">
        <f t="shared" si="87"/>
        <v>0</v>
      </c>
      <c r="Y109" s="20">
        <f t="shared" si="88"/>
        <v>0</v>
      </c>
      <c r="Z109" s="21">
        <f t="shared" si="89"/>
        <v>0</v>
      </c>
      <c r="AA109" s="22">
        <f t="shared" si="90"/>
        <v>0</v>
      </c>
      <c r="AB109" s="21">
        <f t="shared" si="91"/>
        <v>0</v>
      </c>
      <c r="AC109" s="22">
        <f t="shared" si="92"/>
        <v>0</v>
      </c>
      <c r="AD109" s="21">
        <f t="shared" si="93"/>
        <v>0</v>
      </c>
      <c r="AE109" s="22">
        <f t="shared" si="94"/>
        <v>0</v>
      </c>
      <c r="AF109" s="21">
        <f t="shared" si="95"/>
        <v>0</v>
      </c>
      <c r="AG109" s="22">
        <f t="shared" si="96"/>
        <v>0</v>
      </c>
      <c r="AH109" s="21">
        <f t="shared" si="97"/>
        <v>0</v>
      </c>
      <c r="AI109" s="45"/>
    </row>
    <row r="110" spans="1:35" ht="11.25">
      <c r="A110" s="16" t="s">
        <v>31</v>
      </c>
      <c r="B110" s="83" t="str">
        <f>IF(B100&gt;"",B100,"")</f>
        <v>Tauno Kara</v>
      </c>
      <c r="C110" s="60" t="str">
        <f>IF(B101&gt;"",B101,"")</f>
        <v>Henrik Roth</v>
      </c>
      <c r="D110" s="84"/>
      <c r="E110" s="85"/>
      <c r="F110" s="163"/>
      <c r="G110" s="164"/>
      <c r="H110" s="163"/>
      <c r="I110" s="164"/>
      <c r="J110" s="163"/>
      <c r="K110" s="164"/>
      <c r="L110" s="163"/>
      <c r="M110" s="164"/>
      <c r="N110" s="163"/>
      <c r="O110" s="164"/>
      <c r="P110" s="86">
        <f t="shared" si="84"/>
      </c>
      <c r="Q110" s="87">
        <f t="shared" si="85"/>
      </c>
      <c r="R110" s="93"/>
      <c r="S110" s="94"/>
      <c r="U110" s="90">
        <f t="shared" si="86"/>
        <v>0</v>
      </c>
      <c r="V110" s="91">
        <f t="shared" si="86"/>
        <v>0</v>
      </c>
      <c r="W110" s="92">
        <f t="shared" si="87"/>
        <v>0</v>
      </c>
      <c r="Y110" s="20">
        <f t="shared" si="88"/>
        <v>0</v>
      </c>
      <c r="Z110" s="21">
        <f t="shared" si="89"/>
        <v>0</v>
      </c>
      <c r="AA110" s="22">
        <f t="shared" si="90"/>
        <v>0</v>
      </c>
      <c r="AB110" s="21">
        <f t="shared" si="91"/>
        <v>0</v>
      </c>
      <c r="AC110" s="22">
        <f t="shared" si="92"/>
        <v>0</v>
      </c>
      <c r="AD110" s="21">
        <f t="shared" si="93"/>
        <v>0</v>
      </c>
      <c r="AE110" s="22">
        <f t="shared" si="94"/>
        <v>0</v>
      </c>
      <c r="AF110" s="21">
        <f t="shared" si="95"/>
        <v>0</v>
      </c>
      <c r="AG110" s="22">
        <f t="shared" si="96"/>
        <v>0</v>
      </c>
      <c r="AH110" s="21">
        <f t="shared" si="97"/>
        <v>0</v>
      </c>
      <c r="AI110" s="45"/>
    </row>
    <row r="111" spans="1:35" ht="12" thickBot="1">
      <c r="A111" s="23" t="s">
        <v>32</v>
      </c>
      <c r="B111" s="97" t="str">
        <f>IF(B102&gt;"",B102,"")</f>
        <v>Markku Nykänen</v>
      </c>
      <c r="C111" s="98" t="str">
        <f>IF(B103&gt;"",B103,"")</f>
        <v>Johan Holmen</v>
      </c>
      <c r="D111" s="99"/>
      <c r="E111" s="100"/>
      <c r="F111" s="165"/>
      <c r="G111" s="166"/>
      <c r="H111" s="165"/>
      <c r="I111" s="166"/>
      <c r="J111" s="165"/>
      <c r="K111" s="166"/>
      <c r="L111" s="165"/>
      <c r="M111" s="166"/>
      <c r="N111" s="165"/>
      <c r="O111" s="166"/>
      <c r="P111" s="101">
        <f t="shared" si="84"/>
      </c>
      <c r="Q111" s="102">
        <f t="shared" si="85"/>
      </c>
      <c r="R111" s="103"/>
      <c r="S111" s="104"/>
      <c r="U111" s="90">
        <f t="shared" si="86"/>
        <v>0</v>
      </c>
      <c r="V111" s="91">
        <f t="shared" si="86"/>
        <v>0</v>
      </c>
      <c r="W111" s="92">
        <f t="shared" si="87"/>
        <v>0</v>
      </c>
      <c r="Y111" s="24">
        <f t="shared" si="88"/>
        <v>0</v>
      </c>
      <c r="Z111" s="25">
        <f t="shared" si="89"/>
        <v>0</v>
      </c>
      <c r="AA111" s="26">
        <f t="shared" si="90"/>
        <v>0</v>
      </c>
      <c r="AB111" s="25">
        <f t="shared" si="91"/>
        <v>0</v>
      </c>
      <c r="AC111" s="26">
        <f t="shared" si="92"/>
        <v>0</v>
      </c>
      <c r="AD111" s="25">
        <f t="shared" si="93"/>
        <v>0</v>
      </c>
      <c r="AE111" s="26">
        <f t="shared" si="94"/>
        <v>0</v>
      </c>
      <c r="AF111" s="25">
        <f t="shared" si="95"/>
        <v>0</v>
      </c>
      <c r="AG111" s="26">
        <f t="shared" si="96"/>
        <v>0</v>
      </c>
      <c r="AH111" s="25">
        <f t="shared" si="97"/>
        <v>0</v>
      </c>
      <c r="AI111" s="45"/>
    </row>
    <row r="112" ht="12.75" thickBot="1" thickTop="1">
      <c r="AI112" s="45"/>
    </row>
    <row r="113" spans="1:35" ht="12" thickTop="1">
      <c r="A113" s="38"/>
      <c r="B113" s="39" t="s">
        <v>38</v>
      </c>
      <c r="C113" s="40"/>
      <c r="D113" s="40"/>
      <c r="E113" s="40"/>
      <c r="F113" s="41"/>
      <c r="G113" s="40"/>
      <c r="H113" s="42" t="s">
        <v>0</v>
      </c>
      <c r="I113" s="43"/>
      <c r="J113" s="184" t="s">
        <v>51</v>
      </c>
      <c r="K113" s="184"/>
      <c r="L113" s="184"/>
      <c r="M113" s="185"/>
      <c r="N113" s="186" t="s">
        <v>1</v>
      </c>
      <c r="O113" s="187"/>
      <c r="P113" s="187"/>
      <c r="Q113" s="188">
        <v>8</v>
      </c>
      <c r="R113" s="188"/>
      <c r="S113" s="189"/>
      <c r="AI113" s="45"/>
    </row>
    <row r="114" spans="1:35" ht="12" thickBot="1">
      <c r="A114" s="46"/>
      <c r="B114" s="47" t="s">
        <v>39</v>
      </c>
      <c r="C114" s="48" t="s">
        <v>2</v>
      </c>
      <c r="D114" s="190"/>
      <c r="E114" s="190"/>
      <c r="F114" s="191"/>
      <c r="G114" s="192" t="s">
        <v>3</v>
      </c>
      <c r="H114" s="193"/>
      <c r="I114" s="193"/>
      <c r="J114" s="161">
        <v>39102</v>
      </c>
      <c r="K114" s="161"/>
      <c r="L114" s="161"/>
      <c r="M114" s="162"/>
      <c r="N114" s="49" t="s">
        <v>4</v>
      </c>
      <c r="O114" s="50"/>
      <c r="P114" s="50"/>
      <c r="Q114" s="194">
        <v>0.75</v>
      </c>
      <c r="R114" s="195"/>
      <c r="S114" s="196"/>
      <c r="AI114" s="45"/>
    </row>
    <row r="115" spans="1:35" ht="12" thickTop="1">
      <c r="A115" s="51"/>
      <c r="B115" s="52" t="s">
        <v>5</v>
      </c>
      <c r="C115" s="53" t="s">
        <v>6</v>
      </c>
      <c r="D115" s="180" t="s">
        <v>7</v>
      </c>
      <c r="E115" s="181"/>
      <c r="F115" s="180" t="s">
        <v>8</v>
      </c>
      <c r="G115" s="181"/>
      <c r="H115" s="180" t="s">
        <v>9</v>
      </c>
      <c r="I115" s="181"/>
      <c r="J115" s="180" t="s">
        <v>10</v>
      </c>
      <c r="K115" s="181"/>
      <c r="L115" s="180"/>
      <c r="M115" s="181"/>
      <c r="N115" s="54" t="s">
        <v>11</v>
      </c>
      <c r="O115" s="55" t="s">
        <v>12</v>
      </c>
      <c r="P115" s="1" t="s">
        <v>13</v>
      </c>
      <c r="Q115" s="1"/>
      <c r="R115" s="182" t="s">
        <v>14</v>
      </c>
      <c r="S115" s="183"/>
      <c r="U115" s="2" t="s">
        <v>15</v>
      </c>
      <c r="V115" s="3"/>
      <c r="W115" s="15" t="s">
        <v>16</v>
      </c>
      <c r="AI115" s="45"/>
    </row>
    <row r="116" spans="1:35" ht="11.25">
      <c r="A116" s="4" t="s">
        <v>7</v>
      </c>
      <c r="B116" s="56" t="s">
        <v>182</v>
      </c>
      <c r="C116" s="57" t="s">
        <v>104</v>
      </c>
      <c r="D116" s="58"/>
      <c r="E116" s="59"/>
      <c r="F116" s="60">
        <f>+P126</f>
      </c>
      <c r="G116" s="61">
        <f>+Q126</f>
      </c>
      <c r="H116" s="60">
        <f>P122</f>
      </c>
      <c r="I116" s="61">
        <f>Q122</f>
      </c>
      <c r="J116" s="60">
        <f>P124</f>
      </c>
      <c r="K116" s="61">
        <f>Q124</f>
      </c>
      <c r="L116" s="60"/>
      <c r="M116" s="61"/>
      <c r="N116" s="62">
        <f>IF(SUM(D116:M116)=0,"",COUNTIF(E116:E119,"3"))</f>
      </c>
      <c r="O116" s="63">
        <f>IF(SUM(E116:N116)=0,"",COUNTIF(D116:D119,"3"))</f>
      </c>
      <c r="P116" s="64">
        <f>IF(SUM(D116:M116)=0,"",SUM(E116:E119))</f>
      </c>
      <c r="Q116" s="65">
        <f>IF(SUM(D116:M116)=0,"",SUM(D116:D119))</f>
      </c>
      <c r="R116" s="170"/>
      <c r="S116" s="171"/>
      <c r="U116" s="5">
        <f>+U122+U124+U126</f>
        <v>0</v>
      </c>
      <c r="V116" s="6">
        <f>+V122+V124+V126</f>
        <v>0</v>
      </c>
      <c r="W116" s="7">
        <f>+U116-V116</f>
        <v>0</v>
      </c>
      <c r="AI116" s="45"/>
    </row>
    <row r="117" spans="1:35" ht="11.25">
      <c r="A117" s="4" t="s">
        <v>8</v>
      </c>
      <c r="B117" s="56" t="s">
        <v>183</v>
      </c>
      <c r="C117" s="57" t="s">
        <v>69</v>
      </c>
      <c r="D117" s="60">
        <f>+Q126</f>
      </c>
      <c r="E117" s="61">
        <f>+P126</f>
      </c>
      <c r="F117" s="58"/>
      <c r="G117" s="59"/>
      <c r="H117" s="60">
        <f>P125</f>
      </c>
      <c r="I117" s="61">
        <f>Q125</f>
      </c>
      <c r="J117" s="60">
        <f>P123</f>
      </c>
      <c r="K117" s="61">
        <f>Q123</f>
      </c>
      <c r="L117" s="60"/>
      <c r="M117" s="61"/>
      <c r="N117" s="62">
        <f>IF(SUM(D117:M117)=0,"",COUNTIF(G116:G119,"3"))</f>
      </c>
      <c r="O117" s="63">
        <f>IF(SUM(E117:N117)=0,"",COUNTIF(F116:F119,"3"))</f>
      </c>
      <c r="P117" s="64">
        <f>IF(SUM(D117:M117)=0,"",SUM(G116:G119))</f>
      </c>
      <c r="Q117" s="65">
        <f>IF(SUM(D117:M117)=0,"",SUM(F116:F119))</f>
      </c>
      <c r="R117" s="170"/>
      <c r="S117" s="171"/>
      <c r="U117" s="5">
        <f>+U123+U125+V126</f>
        <v>0</v>
      </c>
      <c r="V117" s="6">
        <f>+V123+V125+U126</f>
        <v>0</v>
      </c>
      <c r="W117" s="7">
        <f>+U117-V117</f>
        <v>0</v>
      </c>
      <c r="AI117" s="45"/>
    </row>
    <row r="118" spans="1:35" ht="11.25">
      <c r="A118" s="4" t="s">
        <v>9</v>
      </c>
      <c r="B118" s="56" t="s">
        <v>184</v>
      </c>
      <c r="C118" s="57" t="s">
        <v>165</v>
      </c>
      <c r="D118" s="60">
        <f>+Q122</f>
      </c>
      <c r="E118" s="61">
        <f>+P122</f>
      </c>
      <c r="F118" s="60">
        <f>Q125</f>
      </c>
      <c r="G118" s="61">
        <f>P125</f>
      </c>
      <c r="H118" s="58"/>
      <c r="I118" s="59"/>
      <c r="J118" s="60">
        <f>P127</f>
      </c>
      <c r="K118" s="61">
        <f>Q127</f>
      </c>
      <c r="L118" s="60"/>
      <c r="M118" s="61"/>
      <c r="N118" s="62">
        <f>IF(SUM(D118:M118)=0,"",COUNTIF(I116:I119,"3"))</f>
      </c>
      <c r="O118" s="63">
        <f>IF(SUM(E118:N118)=0,"",COUNTIF(H116:H119,"3"))</f>
      </c>
      <c r="P118" s="64">
        <f>IF(SUM(D118:M118)=0,"",SUM(I116:I119))</f>
      </c>
      <c r="Q118" s="65">
        <f>IF(SUM(D118:M118)=0,"",SUM(H116:H119))</f>
      </c>
      <c r="R118" s="170"/>
      <c r="S118" s="171"/>
      <c r="U118" s="5">
        <f>+V122+V125+U127</f>
        <v>0</v>
      </c>
      <c r="V118" s="6">
        <f>+U122+U125+V127</f>
        <v>0</v>
      </c>
      <c r="W118" s="7">
        <f>+U118-V118</f>
        <v>0</v>
      </c>
      <c r="AI118" s="45"/>
    </row>
    <row r="119" spans="1:35" ht="12" thickBot="1">
      <c r="A119" s="8" t="s">
        <v>10</v>
      </c>
      <c r="B119" s="66" t="s">
        <v>160</v>
      </c>
      <c r="C119" s="67" t="s">
        <v>107</v>
      </c>
      <c r="D119" s="68">
        <f>Q124</f>
      </c>
      <c r="E119" s="69">
        <f>P124</f>
      </c>
      <c r="F119" s="68">
        <f>Q123</f>
      </c>
      <c r="G119" s="69">
        <f>P123</f>
      </c>
      <c r="H119" s="68">
        <f>Q127</f>
      </c>
      <c r="I119" s="69">
        <f>P127</f>
      </c>
      <c r="J119" s="70"/>
      <c r="K119" s="71"/>
      <c r="L119" s="68"/>
      <c r="M119" s="69"/>
      <c r="N119" s="72">
        <f>IF(SUM(D119:M119)=0,"",COUNTIF(K116:K119,"3"))</f>
      </c>
      <c r="O119" s="73">
        <f>IF(SUM(E119:N119)=0,"",COUNTIF(J116:J119,"3"))</f>
      </c>
      <c r="P119" s="74">
        <f>IF(SUM(D119:M120)=0,"",SUM(K116:K119))</f>
      </c>
      <c r="Q119" s="75">
        <f>IF(SUM(D119:M119)=0,"",SUM(J116:J119))</f>
      </c>
      <c r="R119" s="172"/>
      <c r="S119" s="173"/>
      <c r="U119" s="5">
        <f>+V123+V124+V127</f>
        <v>0</v>
      </c>
      <c r="V119" s="6">
        <f>+U123+U124+U127</f>
        <v>0</v>
      </c>
      <c r="W119" s="7">
        <f>+U119-V119</f>
        <v>0</v>
      </c>
      <c r="AI119" s="45"/>
    </row>
    <row r="120" spans="1:35" ht="12" thickTop="1">
      <c r="A120" s="9"/>
      <c r="B120" s="10" t="s">
        <v>18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76"/>
      <c r="U120" s="77"/>
      <c r="V120" s="11" t="s">
        <v>19</v>
      </c>
      <c r="W120" s="12">
        <f>SUM(W116:W119)</f>
        <v>0</v>
      </c>
      <c r="X120" s="11" t="str">
        <f>IF(W120=0,"OK","Virhe")</f>
        <v>OK</v>
      </c>
      <c r="AI120" s="45"/>
    </row>
    <row r="121" spans="1:35" ht="12" thickBot="1">
      <c r="A121" s="13"/>
      <c r="B121" s="78" t="s">
        <v>20</v>
      </c>
      <c r="C121" s="79"/>
      <c r="D121" s="79"/>
      <c r="E121" s="80"/>
      <c r="F121" s="174" t="s">
        <v>21</v>
      </c>
      <c r="G121" s="175"/>
      <c r="H121" s="176" t="s">
        <v>22</v>
      </c>
      <c r="I121" s="177"/>
      <c r="J121" s="176" t="s">
        <v>23</v>
      </c>
      <c r="K121" s="177"/>
      <c r="L121" s="176" t="s">
        <v>24</v>
      </c>
      <c r="M121" s="177"/>
      <c r="N121" s="176" t="s">
        <v>25</v>
      </c>
      <c r="O121" s="177"/>
      <c r="P121" s="178" t="s">
        <v>26</v>
      </c>
      <c r="Q121" s="179"/>
      <c r="S121" s="81"/>
      <c r="U121" s="14" t="s">
        <v>15</v>
      </c>
      <c r="V121" s="15"/>
      <c r="W121" s="82" t="s">
        <v>16</v>
      </c>
      <c r="AI121" s="45"/>
    </row>
    <row r="122" spans="1:35" ht="11.25">
      <c r="A122" s="16" t="s">
        <v>27</v>
      </c>
      <c r="B122" s="83" t="str">
        <f>IF(B116&gt;"",B116,"")</f>
        <v>Arno Heinänen</v>
      </c>
      <c r="C122" s="60" t="str">
        <f>IF(B118&gt;"",B118,"")</f>
        <v>Veikkko Juntunen</v>
      </c>
      <c r="D122" s="84"/>
      <c r="E122" s="85"/>
      <c r="F122" s="158"/>
      <c r="G122" s="169"/>
      <c r="H122" s="159"/>
      <c r="I122" s="160"/>
      <c r="J122" s="159"/>
      <c r="K122" s="160"/>
      <c r="L122" s="159"/>
      <c r="M122" s="160"/>
      <c r="N122" s="159"/>
      <c r="O122" s="160"/>
      <c r="P122" s="86">
        <f aca="true" t="shared" si="98" ref="P122:P127">IF(COUNT(F122:N122)=0,"",COUNTIF(F122:N122,"&gt;=0"))</f>
      </c>
      <c r="Q122" s="87">
        <f aca="true" t="shared" si="99" ref="Q122:Q127">IF(COUNT(F122:N122)=0,"",(IF(LEFT(F122,1)="-",1,0)+IF(LEFT(H122,1)="-",1,0)+IF(LEFT(J122,1)="-",1,0)+IF(LEFT(L122,1)="-",1,0)+IF(LEFT(N122,1)="-",1,0)))</f>
      </c>
      <c r="R122" s="88"/>
      <c r="S122" s="89"/>
      <c r="U122" s="90">
        <f aca="true" t="shared" si="100" ref="U122:V127">+Y122+AA122+AC122+AE122+AG122</f>
        <v>0</v>
      </c>
      <c r="V122" s="91">
        <f t="shared" si="100"/>
        <v>0</v>
      </c>
      <c r="W122" s="92">
        <f aca="true" t="shared" si="101" ref="W122:W127">+U122-V122</f>
        <v>0</v>
      </c>
      <c r="Y122" s="17">
        <f aca="true" t="shared" si="102" ref="Y122:Y127">IF(F122="",0,IF(LEFT(F122,1)="-",ABS(F122),(IF(F122&gt;9,F122+2,11))))</f>
        <v>0</v>
      </c>
      <c r="Z122" s="18">
        <f aca="true" t="shared" si="103" ref="Z122:Z127">IF(F122="",0,IF(LEFT(F122,1)="-",(IF(ABS(F122)&gt;9,(ABS(F122)+2),11)),F122))</f>
        <v>0</v>
      </c>
      <c r="AA122" s="19">
        <f aca="true" t="shared" si="104" ref="AA122:AA127">IF(H122="",0,IF(LEFT(H122,1)="-",ABS(H122),(IF(H122&gt;9,H122+2,11))))</f>
        <v>0</v>
      </c>
      <c r="AB122" s="18">
        <f aca="true" t="shared" si="105" ref="AB122:AB127">IF(H122="",0,IF(LEFT(H122,1)="-",(IF(ABS(H122)&gt;9,(ABS(H122)+2),11)),H122))</f>
        <v>0</v>
      </c>
      <c r="AC122" s="19">
        <f aca="true" t="shared" si="106" ref="AC122:AC127">IF(J122="",0,IF(LEFT(J122,1)="-",ABS(J122),(IF(J122&gt;9,J122+2,11))))</f>
        <v>0</v>
      </c>
      <c r="AD122" s="18">
        <f aca="true" t="shared" si="107" ref="AD122:AD127">IF(J122="",0,IF(LEFT(J122,1)="-",(IF(ABS(J122)&gt;9,(ABS(J122)+2),11)),J122))</f>
        <v>0</v>
      </c>
      <c r="AE122" s="19">
        <f aca="true" t="shared" si="108" ref="AE122:AE127">IF(L122="",0,IF(LEFT(L122,1)="-",ABS(L122),(IF(L122&gt;9,L122+2,11))))</f>
        <v>0</v>
      </c>
      <c r="AF122" s="18">
        <f aca="true" t="shared" si="109" ref="AF122:AF127">IF(L122="",0,IF(LEFT(L122,1)="-",(IF(ABS(L122)&gt;9,(ABS(L122)+2),11)),L122))</f>
        <v>0</v>
      </c>
      <c r="AG122" s="19">
        <f aca="true" t="shared" si="110" ref="AG122:AG127">IF(N122="",0,IF(LEFT(N122,1)="-",ABS(N122),(IF(N122&gt;9,N122+2,11))))</f>
        <v>0</v>
      </c>
      <c r="AH122" s="18">
        <f aca="true" t="shared" si="111" ref="AH122:AH127">IF(N122="",0,IF(LEFT(N122,1)="-",(IF(ABS(N122)&gt;9,(ABS(N122)+2),11)),N122))</f>
        <v>0</v>
      </c>
      <c r="AI122" s="45"/>
    </row>
    <row r="123" spans="1:35" ht="11.25">
      <c r="A123" s="16" t="s">
        <v>28</v>
      </c>
      <c r="B123" s="83" t="str">
        <f>IF(B117&gt;"",B117,"")</f>
        <v>Hans Strömfors</v>
      </c>
      <c r="C123" s="60" t="str">
        <f>IF(B119&gt;"",B119,"")</f>
        <v>Raimo Niittylä</v>
      </c>
      <c r="D123" s="84"/>
      <c r="E123" s="85"/>
      <c r="F123" s="163"/>
      <c r="G123" s="164"/>
      <c r="H123" s="163"/>
      <c r="I123" s="164"/>
      <c r="J123" s="163"/>
      <c r="K123" s="164"/>
      <c r="L123" s="163"/>
      <c r="M123" s="164"/>
      <c r="N123" s="163"/>
      <c r="O123" s="164"/>
      <c r="P123" s="86">
        <f t="shared" si="98"/>
      </c>
      <c r="Q123" s="87">
        <f t="shared" si="99"/>
      </c>
      <c r="R123" s="93"/>
      <c r="S123" s="94"/>
      <c r="U123" s="90">
        <f t="shared" si="100"/>
        <v>0</v>
      </c>
      <c r="V123" s="91">
        <f t="shared" si="100"/>
        <v>0</v>
      </c>
      <c r="W123" s="92">
        <f t="shared" si="101"/>
        <v>0</v>
      </c>
      <c r="Y123" s="20">
        <f t="shared" si="102"/>
        <v>0</v>
      </c>
      <c r="Z123" s="21">
        <f t="shared" si="103"/>
        <v>0</v>
      </c>
      <c r="AA123" s="22">
        <f t="shared" si="104"/>
        <v>0</v>
      </c>
      <c r="AB123" s="21">
        <f t="shared" si="105"/>
        <v>0</v>
      </c>
      <c r="AC123" s="22">
        <f t="shared" si="106"/>
        <v>0</v>
      </c>
      <c r="AD123" s="21">
        <f t="shared" si="107"/>
        <v>0</v>
      </c>
      <c r="AE123" s="22">
        <f t="shared" si="108"/>
        <v>0</v>
      </c>
      <c r="AF123" s="21">
        <f t="shared" si="109"/>
        <v>0</v>
      </c>
      <c r="AG123" s="22">
        <f t="shared" si="110"/>
        <v>0</v>
      </c>
      <c r="AH123" s="21">
        <f t="shared" si="111"/>
        <v>0</v>
      </c>
      <c r="AI123" s="45"/>
    </row>
    <row r="124" spans="1:35" ht="12" thickBot="1">
      <c r="A124" s="16" t="s">
        <v>29</v>
      </c>
      <c r="B124" s="95" t="str">
        <f>IF(B116&gt;"",B116,"")</f>
        <v>Arno Heinänen</v>
      </c>
      <c r="C124" s="96" t="str">
        <f>IF(B119&gt;"",B119,"")</f>
        <v>Raimo Niittylä</v>
      </c>
      <c r="D124" s="79"/>
      <c r="E124" s="80"/>
      <c r="F124" s="167"/>
      <c r="G124" s="168"/>
      <c r="H124" s="167"/>
      <c r="I124" s="168"/>
      <c r="J124" s="167"/>
      <c r="K124" s="168"/>
      <c r="L124" s="167"/>
      <c r="M124" s="168"/>
      <c r="N124" s="167"/>
      <c r="O124" s="168"/>
      <c r="P124" s="86">
        <f t="shared" si="98"/>
      </c>
      <c r="Q124" s="87">
        <f t="shared" si="99"/>
      </c>
      <c r="R124" s="93"/>
      <c r="S124" s="94"/>
      <c r="U124" s="90">
        <f t="shared" si="100"/>
        <v>0</v>
      </c>
      <c r="V124" s="91">
        <f t="shared" si="100"/>
        <v>0</v>
      </c>
      <c r="W124" s="92">
        <f t="shared" si="101"/>
        <v>0</v>
      </c>
      <c r="Y124" s="20">
        <f t="shared" si="102"/>
        <v>0</v>
      </c>
      <c r="Z124" s="21">
        <f t="shared" si="103"/>
        <v>0</v>
      </c>
      <c r="AA124" s="22">
        <f t="shared" si="104"/>
        <v>0</v>
      </c>
      <c r="AB124" s="21">
        <f t="shared" si="105"/>
        <v>0</v>
      </c>
      <c r="AC124" s="22">
        <f t="shared" si="106"/>
        <v>0</v>
      </c>
      <c r="AD124" s="21">
        <f t="shared" si="107"/>
        <v>0</v>
      </c>
      <c r="AE124" s="22">
        <f t="shared" si="108"/>
        <v>0</v>
      </c>
      <c r="AF124" s="21">
        <f t="shared" si="109"/>
        <v>0</v>
      </c>
      <c r="AG124" s="22">
        <f t="shared" si="110"/>
        <v>0</v>
      </c>
      <c r="AH124" s="21">
        <f t="shared" si="111"/>
        <v>0</v>
      </c>
      <c r="AI124" s="45"/>
    </row>
    <row r="125" spans="1:35" ht="11.25">
      <c r="A125" s="16" t="s">
        <v>30</v>
      </c>
      <c r="B125" s="83" t="str">
        <f>IF(B117&gt;"",B117,"")</f>
        <v>Hans Strömfors</v>
      </c>
      <c r="C125" s="60" t="str">
        <f>IF(B118&gt;"",B118,"")</f>
        <v>Veikkko Juntunen</v>
      </c>
      <c r="D125" s="84"/>
      <c r="E125" s="85"/>
      <c r="F125" s="159"/>
      <c r="G125" s="160"/>
      <c r="H125" s="159"/>
      <c r="I125" s="160"/>
      <c r="J125" s="159"/>
      <c r="K125" s="160"/>
      <c r="L125" s="159"/>
      <c r="M125" s="160"/>
      <c r="N125" s="159"/>
      <c r="O125" s="160"/>
      <c r="P125" s="86">
        <f t="shared" si="98"/>
      </c>
      <c r="Q125" s="87">
        <f t="shared" si="99"/>
      </c>
      <c r="R125" s="93"/>
      <c r="S125" s="94"/>
      <c r="U125" s="90">
        <f t="shared" si="100"/>
        <v>0</v>
      </c>
      <c r="V125" s="91">
        <f t="shared" si="100"/>
        <v>0</v>
      </c>
      <c r="W125" s="92">
        <f t="shared" si="101"/>
        <v>0</v>
      </c>
      <c r="Y125" s="20">
        <f t="shared" si="102"/>
        <v>0</v>
      </c>
      <c r="Z125" s="21">
        <f t="shared" si="103"/>
        <v>0</v>
      </c>
      <c r="AA125" s="22">
        <f t="shared" si="104"/>
        <v>0</v>
      </c>
      <c r="AB125" s="21">
        <f t="shared" si="105"/>
        <v>0</v>
      </c>
      <c r="AC125" s="22">
        <f t="shared" si="106"/>
        <v>0</v>
      </c>
      <c r="AD125" s="21">
        <f t="shared" si="107"/>
        <v>0</v>
      </c>
      <c r="AE125" s="22">
        <f t="shared" si="108"/>
        <v>0</v>
      </c>
      <c r="AF125" s="21">
        <f t="shared" si="109"/>
        <v>0</v>
      </c>
      <c r="AG125" s="22">
        <f t="shared" si="110"/>
        <v>0</v>
      </c>
      <c r="AH125" s="21">
        <f t="shared" si="111"/>
        <v>0</v>
      </c>
      <c r="AI125" s="45"/>
    </row>
    <row r="126" spans="1:35" ht="11.25">
      <c r="A126" s="16" t="s">
        <v>31</v>
      </c>
      <c r="B126" s="83" t="str">
        <f>IF(B116&gt;"",B116,"")</f>
        <v>Arno Heinänen</v>
      </c>
      <c r="C126" s="60" t="str">
        <f>IF(B117&gt;"",B117,"")</f>
        <v>Hans Strömfors</v>
      </c>
      <c r="D126" s="84"/>
      <c r="E126" s="85"/>
      <c r="F126" s="163"/>
      <c r="G126" s="164"/>
      <c r="H126" s="163"/>
      <c r="I126" s="164"/>
      <c r="J126" s="163"/>
      <c r="K126" s="164"/>
      <c r="L126" s="163"/>
      <c r="M126" s="164"/>
      <c r="N126" s="163"/>
      <c r="O126" s="164"/>
      <c r="P126" s="86">
        <f t="shared" si="98"/>
      </c>
      <c r="Q126" s="87">
        <f t="shared" si="99"/>
      </c>
      <c r="R126" s="93"/>
      <c r="S126" s="94"/>
      <c r="U126" s="90">
        <f t="shared" si="100"/>
        <v>0</v>
      </c>
      <c r="V126" s="91">
        <f t="shared" si="100"/>
        <v>0</v>
      </c>
      <c r="W126" s="92">
        <f t="shared" si="101"/>
        <v>0</v>
      </c>
      <c r="Y126" s="20">
        <f t="shared" si="102"/>
        <v>0</v>
      </c>
      <c r="Z126" s="21">
        <f t="shared" si="103"/>
        <v>0</v>
      </c>
      <c r="AA126" s="22">
        <f t="shared" si="104"/>
        <v>0</v>
      </c>
      <c r="AB126" s="21">
        <f t="shared" si="105"/>
        <v>0</v>
      </c>
      <c r="AC126" s="22">
        <f t="shared" si="106"/>
        <v>0</v>
      </c>
      <c r="AD126" s="21">
        <f t="shared" si="107"/>
        <v>0</v>
      </c>
      <c r="AE126" s="22">
        <f t="shared" si="108"/>
        <v>0</v>
      </c>
      <c r="AF126" s="21">
        <f t="shared" si="109"/>
        <v>0</v>
      </c>
      <c r="AG126" s="22">
        <f t="shared" si="110"/>
        <v>0</v>
      </c>
      <c r="AH126" s="21">
        <f t="shared" si="111"/>
        <v>0</v>
      </c>
      <c r="AI126" s="45"/>
    </row>
    <row r="127" spans="1:35" ht="12" thickBot="1">
      <c r="A127" s="23" t="s">
        <v>32</v>
      </c>
      <c r="B127" s="97" t="str">
        <f>IF(B118&gt;"",B118,"")</f>
        <v>Veikkko Juntunen</v>
      </c>
      <c r="C127" s="98" t="str">
        <f>IF(B119&gt;"",B119,"")</f>
        <v>Raimo Niittylä</v>
      </c>
      <c r="D127" s="99"/>
      <c r="E127" s="100"/>
      <c r="F127" s="165"/>
      <c r="G127" s="166"/>
      <c r="H127" s="165"/>
      <c r="I127" s="166"/>
      <c r="J127" s="165"/>
      <c r="K127" s="166"/>
      <c r="L127" s="165"/>
      <c r="M127" s="166"/>
      <c r="N127" s="165"/>
      <c r="O127" s="166"/>
      <c r="P127" s="101">
        <f t="shared" si="98"/>
      </c>
      <c r="Q127" s="102">
        <f t="shared" si="99"/>
      </c>
      <c r="R127" s="103"/>
      <c r="S127" s="104"/>
      <c r="U127" s="90">
        <f t="shared" si="100"/>
        <v>0</v>
      </c>
      <c r="V127" s="91">
        <f t="shared" si="100"/>
        <v>0</v>
      </c>
      <c r="W127" s="92">
        <f t="shared" si="101"/>
        <v>0</v>
      </c>
      <c r="Y127" s="24">
        <f t="shared" si="102"/>
        <v>0</v>
      </c>
      <c r="Z127" s="25">
        <f t="shared" si="103"/>
        <v>0</v>
      </c>
      <c r="AA127" s="26">
        <f t="shared" si="104"/>
        <v>0</v>
      </c>
      <c r="AB127" s="25">
        <f t="shared" si="105"/>
        <v>0</v>
      </c>
      <c r="AC127" s="26">
        <f t="shared" si="106"/>
        <v>0</v>
      </c>
      <c r="AD127" s="25">
        <f t="shared" si="107"/>
        <v>0</v>
      </c>
      <c r="AE127" s="26">
        <f t="shared" si="108"/>
        <v>0</v>
      </c>
      <c r="AF127" s="25">
        <f t="shared" si="109"/>
        <v>0</v>
      </c>
      <c r="AG127" s="26">
        <f t="shared" si="110"/>
        <v>0</v>
      </c>
      <c r="AH127" s="25">
        <f t="shared" si="111"/>
        <v>0</v>
      </c>
      <c r="AI127" s="45"/>
    </row>
    <row r="128" ht="12" thickTop="1">
      <c r="AI128" s="45"/>
    </row>
    <row r="129" ht="11.25">
      <c r="AI129" s="45"/>
    </row>
    <row r="130" ht="11.25">
      <c r="AI130" s="45"/>
    </row>
    <row r="131" ht="11.25">
      <c r="AI131" s="45"/>
    </row>
    <row r="132" ht="11.25">
      <c r="AI132" s="45"/>
    </row>
    <row r="133" ht="11.25">
      <c r="AI133" s="45"/>
    </row>
    <row r="134" ht="11.25">
      <c r="AI134" s="45"/>
    </row>
    <row r="135" ht="11.25">
      <c r="AI135" s="45"/>
    </row>
    <row r="136" ht="11.25">
      <c r="AI136" s="45"/>
    </row>
    <row r="137" ht="11.25">
      <c r="AI137" s="45"/>
    </row>
    <row r="138" ht="11.25">
      <c r="AI138" s="45"/>
    </row>
    <row r="139" ht="11.25">
      <c r="AI139" s="45"/>
    </row>
    <row r="140" ht="11.25">
      <c r="AI140" s="45"/>
    </row>
  </sheetData>
  <mergeCells count="424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J82:M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N97:P97"/>
    <mergeCell ref="Q97:S97"/>
    <mergeCell ref="D98:F98"/>
    <mergeCell ref="G98:I98"/>
    <mergeCell ref="J98:M98"/>
    <mergeCell ref="Q98:S98"/>
    <mergeCell ref="D99:E99"/>
    <mergeCell ref="F99:G99"/>
    <mergeCell ref="H99:I99"/>
    <mergeCell ref="J99:K99"/>
    <mergeCell ref="L99:M99"/>
    <mergeCell ref="R99:S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N113:P113"/>
    <mergeCell ref="Q113:S113"/>
    <mergeCell ref="D114:F114"/>
    <mergeCell ref="G114:I114"/>
    <mergeCell ref="J114:M114"/>
    <mergeCell ref="Q114:S114"/>
    <mergeCell ref="D115:E115"/>
    <mergeCell ref="F115:G115"/>
    <mergeCell ref="H115:I115"/>
    <mergeCell ref="J115:K115"/>
    <mergeCell ref="L115:M115"/>
    <mergeCell ref="R115:S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2"/>
  <sheetViews>
    <sheetView workbookViewId="0" topLeftCell="A1">
      <selection activeCell="Q147" sqref="Q147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36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52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  <c r="AJ1" s="45"/>
    </row>
    <row r="2" spans="1:36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0.5833333333333334</v>
      </c>
      <c r="R2" s="195"/>
      <c r="S2" s="196"/>
      <c r="AI2" s="45"/>
      <c r="AJ2" s="45"/>
    </row>
    <row r="3" spans="1:36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  <c r="AJ3" s="45"/>
    </row>
    <row r="4" spans="1:36" ht="11.25">
      <c r="A4" s="4" t="s">
        <v>7</v>
      </c>
      <c r="B4" s="56" t="s">
        <v>167</v>
      </c>
      <c r="C4" s="57" t="s">
        <v>75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  <c r="AJ4" s="45"/>
    </row>
    <row r="5" spans="1:36" ht="11.25">
      <c r="A5" s="4" t="s">
        <v>8</v>
      </c>
      <c r="B5" s="56" t="s">
        <v>188</v>
      </c>
      <c r="C5" s="57" t="s">
        <v>187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  <c r="AJ5" s="45"/>
    </row>
    <row r="6" spans="1:36" ht="11.25">
      <c r="A6" s="4" t="s">
        <v>9</v>
      </c>
      <c r="B6" s="56" t="s">
        <v>189</v>
      </c>
      <c r="C6" s="57" t="s">
        <v>208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  <c r="AJ6" s="45"/>
    </row>
    <row r="7" spans="1:36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  <c r="AJ7" s="45"/>
    </row>
    <row r="8" spans="1:36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  <c r="AJ8" s="45"/>
    </row>
    <row r="9" spans="1:36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  <c r="AJ9" s="45"/>
    </row>
    <row r="10" spans="1:36" ht="11.25">
      <c r="A10" s="16" t="s">
        <v>27</v>
      </c>
      <c r="B10" s="83" t="str">
        <f>IF(B4&gt;"",B4,"")</f>
        <v>Hannu Kajander</v>
      </c>
      <c r="C10" s="60" t="str">
        <f>IF(B6&gt;"",B6,"")</f>
        <v>Juhani Kujanpää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  <c r="AJ10" s="45"/>
    </row>
    <row r="11" spans="1:36" ht="11.25">
      <c r="A11" s="16" t="s">
        <v>28</v>
      </c>
      <c r="B11" s="83" t="str">
        <f>IF(B5&gt;"",B5,"")</f>
        <v>Kari Halttunen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  <c r="AJ11" s="45"/>
    </row>
    <row r="12" spans="1:36" ht="12" thickBot="1">
      <c r="A12" s="16" t="s">
        <v>29</v>
      </c>
      <c r="B12" s="95" t="str">
        <f>IF(B4&gt;"",B4,"")</f>
        <v>Hannu Kajander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  <c r="AJ12" s="45"/>
    </row>
    <row r="13" spans="1:36" ht="11.25">
      <c r="A13" s="16" t="s">
        <v>30</v>
      </c>
      <c r="B13" s="83" t="str">
        <f>IF(B5&gt;"",B5,"")</f>
        <v>Kari Halttunen</v>
      </c>
      <c r="C13" s="60" t="str">
        <f>IF(B6&gt;"",B6,"")</f>
        <v>Juhani Kujanpää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  <c r="AJ13" s="45"/>
    </row>
    <row r="14" spans="1:36" ht="11.25">
      <c r="A14" s="16" t="s">
        <v>31</v>
      </c>
      <c r="B14" s="83" t="str">
        <f>IF(B4&gt;"",B4,"")</f>
        <v>Hannu Kajander</v>
      </c>
      <c r="C14" s="60" t="str">
        <f>IF(B5&gt;"",B5,"")</f>
        <v>Kari Halttunen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  <c r="AJ14" s="45"/>
    </row>
    <row r="15" spans="1:36" ht="12" thickBot="1">
      <c r="A15" s="23" t="s">
        <v>32</v>
      </c>
      <c r="B15" s="97" t="str">
        <f>IF(B6&gt;"",B6,"")</f>
        <v>Juhani Kujanpää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  <c r="AJ15" s="45"/>
    </row>
    <row r="16" spans="35:36" ht="12.75" thickBot="1" thickTop="1">
      <c r="AI16" s="45"/>
      <c r="AJ16" s="45"/>
    </row>
    <row r="17" spans="1:36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52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  <c r="AJ17" s="45"/>
    </row>
    <row r="18" spans="1:36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0.5833333333333334</v>
      </c>
      <c r="R18" s="195"/>
      <c r="S18" s="196"/>
      <c r="AI18" s="45"/>
      <c r="AJ18" s="45"/>
    </row>
    <row r="19" spans="1:36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  <c r="AJ19" s="45"/>
    </row>
    <row r="20" spans="1:36" ht="11.25">
      <c r="A20" s="4" t="s">
        <v>7</v>
      </c>
      <c r="B20" s="56" t="s">
        <v>143</v>
      </c>
      <c r="C20" s="57" t="s">
        <v>90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  <c r="AJ20" s="45"/>
    </row>
    <row r="21" spans="1:36" ht="11.25">
      <c r="A21" s="4" t="s">
        <v>8</v>
      </c>
      <c r="B21" s="56" t="s">
        <v>179</v>
      </c>
      <c r="C21" s="57" t="s">
        <v>67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  <c r="AJ21" s="45"/>
    </row>
    <row r="22" spans="1:36" ht="11.25">
      <c r="A22" s="4" t="s">
        <v>9</v>
      </c>
      <c r="B22" s="56" t="s">
        <v>174</v>
      </c>
      <c r="C22" s="57" t="s">
        <v>165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  <c r="AJ22" s="45"/>
    </row>
    <row r="23" spans="1:36" ht="12" thickBot="1">
      <c r="A23" s="8" t="s">
        <v>10</v>
      </c>
      <c r="B23" s="66" t="s">
        <v>190</v>
      </c>
      <c r="C23" s="67" t="s">
        <v>122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  <c r="AJ23" s="45"/>
    </row>
    <row r="24" spans="1:36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  <c r="AJ24" s="45"/>
    </row>
    <row r="25" spans="1:36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  <c r="AJ25" s="45"/>
    </row>
    <row r="26" spans="1:36" ht="11.25">
      <c r="A26" s="16" t="s">
        <v>27</v>
      </c>
      <c r="B26" s="83" t="str">
        <f>IF(B20&gt;"",B20,"")</f>
        <v>Kari Lehtonen</v>
      </c>
      <c r="C26" s="60" t="str">
        <f>IF(B22&gt;"",B22,"")</f>
        <v>Veikko Koskinen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  <c r="AJ26" s="45"/>
    </row>
    <row r="27" spans="1:36" ht="11.25">
      <c r="A27" s="16" t="s">
        <v>28</v>
      </c>
      <c r="B27" s="83" t="str">
        <f>IF(B21&gt;"",B21,"")</f>
        <v>Pertti Virta</v>
      </c>
      <c r="C27" s="60" t="str">
        <f>IF(B23&gt;"",B23,"")</f>
        <v>Olli Virtanen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  <c r="AJ27" s="45"/>
    </row>
    <row r="28" spans="1:36" ht="12" thickBot="1">
      <c r="A28" s="16" t="s">
        <v>29</v>
      </c>
      <c r="B28" s="95" t="str">
        <f>IF(B20&gt;"",B20,"")</f>
        <v>Kari Lehtonen</v>
      </c>
      <c r="C28" s="96" t="str">
        <f>IF(B23&gt;"",B23,"")</f>
        <v>Olli Virtanen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  <c r="AJ28" s="45"/>
    </row>
    <row r="29" spans="1:36" ht="11.25">
      <c r="A29" s="16" t="s">
        <v>30</v>
      </c>
      <c r="B29" s="83" t="str">
        <f>IF(B21&gt;"",B21,"")</f>
        <v>Pertti Virta</v>
      </c>
      <c r="C29" s="60" t="str">
        <f>IF(B22&gt;"",B22,"")</f>
        <v>Veikko Koskinen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  <c r="AJ29" s="45"/>
    </row>
    <row r="30" spans="1:36" ht="11.25">
      <c r="A30" s="16" t="s">
        <v>31</v>
      </c>
      <c r="B30" s="83" t="str">
        <f>IF(B20&gt;"",B20,"")</f>
        <v>Kari Lehtonen</v>
      </c>
      <c r="C30" s="60" t="str">
        <f>IF(B21&gt;"",B21,"")</f>
        <v>Pertti Virta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  <c r="AJ30" s="45"/>
    </row>
    <row r="31" spans="1:36" ht="12" thickBot="1">
      <c r="A31" s="23" t="s">
        <v>32</v>
      </c>
      <c r="B31" s="97" t="str">
        <f>IF(B22&gt;"",B22,"")</f>
        <v>Veikko Koskinen</v>
      </c>
      <c r="C31" s="98" t="str">
        <f>IF(B23&gt;"",B23,"")</f>
        <v>Olli Virtanen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  <c r="AJ31" s="45"/>
    </row>
    <row r="32" spans="35:36" ht="12.75" thickBot="1" thickTop="1">
      <c r="AI32" s="45"/>
      <c r="AJ32" s="45"/>
    </row>
    <row r="33" spans="1:36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52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  <c r="AJ33" s="45"/>
    </row>
    <row r="34" spans="1:36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0.5833333333333334</v>
      </c>
      <c r="R34" s="195"/>
      <c r="S34" s="196"/>
      <c r="AI34" s="45"/>
      <c r="AJ34" s="45"/>
    </row>
    <row r="35" spans="1:36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  <c r="AJ35" s="45"/>
    </row>
    <row r="36" spans="1:36" ht="11.25">
      <c r="A36" s="4" t="s">
        <v>7</v>
      </c>
      <c r="B36" s="56" t="s">
        <v>171</v>
      </c>
      <c r="C36" s="57" t="s">
        <v>71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  <c r="AJ36" s="45"/>
    </row>
    <row r="37" spans="1:36" ht="11.25">
      <c r="A37" s="4" t="s">
        <v>8</v>
      </c>
      <c r="B37" s="56" t="s">
        <v>170</v>
      </c>
      <c r="C37" s="57" t="s">
        <v>100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  <c r="AJ37" s="45"/>
    </row>
    <row r="38" spans="1:36" ht="11.25">
      <c r="A38" s="4" t="s">
        <v>9</v>
      </c>
      <c r="B38" s="56" t="s">
        <v>181</v>
      </c>
      <c r="C38" s="57" t="s">
        <v>77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  <c r="AJ38" s="45"/>
    </row>
    <row r="39" spans="1:36" ht="12" thickBot="1">
      <c r="A39" s="8" t="s">
        <v>10</v>
      </c>
      <c r="B39" s="66" t="s">
        <v>191</v>
      </c>
      <c r="C39" s="67" t="s">
        <v>209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  <c r="AJ39" s="45"/>
    </row>
    <row r="40" spans="1:36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  <c r="AJ40" s="45"/>
    </row>
    <row r="41" spans="1:36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  <c r="AJ41" s="45"/>
    </row>
    <row r="42" spans="1:36" ht="11.25">
      <c r="A42" s="16" t="s">
        <v>27</v>
      </c>
      <c r="B42" s="83" t="str">
        <f>IF(B36&gt;"",B36,"")</f>
        <v>Håkan Nyberg</v>
      </c>
      <c r="C42" s="60" t="str">
        <f>IF(B38&gt;"",B38,"")</f>
        <v>Johan Holmen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  <c r="AJ42" s="45"/>
    </row>
    <row r="43" spans="1:36" ht="11.25">
      <c r="A43" s="16" t="s">
        <v>28</v>
      </c>
      <c r="B43" s="83" t="str">
        <f>IF(B37&gt;"",B37,"")</f>
        <v>Risto Peiponen</v>
      </c>
      <c r="C43" s="60" t="str">
        <f>IF(B39&gt;"",B39,"")</f>
        <v>Erkki Reinikainen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  <c r="AJ43" s="45"/>
    </row>
    <row r="44" spans="1:36" ht="12" thickBot="1">
      <c r="A44" s="16" t="s">
        <v>29</v>
      </c>
      <c r="B44" s="95" t="str">
        <f>IF(B36&gt;"",B36,"")</f>
        <v>Håkan Nyberg</v>
      </c>
      <c r="C44" s="96" t="str">
        <f>IF(B39&gt;"",B39,"")</f>
        <v>Erkki Reinikainen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  <c r="AJ44" s="45"/>
    </row>
    <row r="45" spans="1:36" ht="11.25">
      <c r="A45" s="16" t="s">
        <v>30</v>
      </c>
      <c r="B45" s="83" t="str">
        <f>IF(B37&gt;"",B37,"")</f>
        <v>Risto Peiponen</v>
      </c>
      <c r="C45" s="60" t="str">
        <f>IF(B38&gt;"",B38,"")</f>
        <v>Johan Holmen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  <c r="AJ45" s="45"/>
    </row>
    <row r="46" spans="1:36" ht="11.25">
      <c r="A46" s="16" t="s">
        <v>31</v>
      </c>
      <c r="B46" s="83" t="str">
        <f>IF(B36&gt;"",B36,"")</f>
        <v>Håkan Nyberg</v>
      </c>
      <c r="C46" s="60" t="str">
        <f>IF(B37&gt;"",B37,"")</f>
        <v>Risto Peiponen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  <c r="AJ46" s="45"/>
    </row>
    <row r="47" spans="1:36" ht="12" thickBot="1">
      <c r="A47" s="23" t="s">
        <v>32</v>
      </c>
      <c r="B47" s="97" t="str">
        <f>IF(B38&gt;"",B38,"")</f>
        <v>Johan Holmen</v>
      </c>
      <c r="C47" s="98" t="str">
        <f>IF(B39&gt;"",B39,"")</f>
        <v>Erkki Reinikainen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  <c r="AJ47" s="45"/>
    </row>
    <row r="48" spans="35:36" ht="12.75" thickBot="1" thickTop="1">
      <c r="AI48" s="45"/>
      <c r="AJ48" s="45"/>
    </row>
    <row r="49" spans="1:36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52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  <c r="AJ49" s="45"/>
    </row>
    <row r="50" spans="1:36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0.5833333333333334</v>
      </c>
      <c r="R50" s="195"/>
      <c r="S50" s="196"/>
      <c r="AI50" s="45"/>
      <c r="AJ50" s="45"/>
    </row>
    <row r="51" spans="1:36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  <c r="AJ51" s="45"/>
    </row>
    <row r="52" spans="1:36" ht="11.25">
      <c r="A52" s="4" t="s">
        <v>7</v>
      </c>
      <c r="B52" s="56" t="s">
        <v>192</v>
      </c>
      <c r="C52" s="57" t="s">
        <v>71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  <c r="AJ52" s="45"/>
    </row>
    <row r="53" spans="1:36" ht="11.25">
      <c r="A53" s="4" t="s">
        <v>8</v>
      </c>
      <c r="B53" s="56" t="s">
        <v>193</v>
      </c>
      <c r="C53" s="57" t="s">
        <v>210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  <c r="AJ53" s="45"/>
    </row>
    <row r="54" spans="1:36" ht="11.25">
      <c r="A54" s="4" t="s">
        <v>9</v>
      </c>
      <c r="B54" s="56" t="s">
        <v>194</v>
      </c>
      <c r="C54" s="57" t="s">
        <v>107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  <c r="AJ54" s="45"/>
    </row>
    <row r="55" spans="1:36" ht="12" thickBot="1">
      <c r="A55" s="8" t="s">
        <v>10</v>
      </c>
      <c r="B55" s="66" t="s">
        <v>195</v>
      </c>
      <c r="C55" s="67" t="s">
        <v>80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  <c r="AJ55" s="45"/>
    </row>
    <row r="56" spans="1:36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  <c r="AJ56" s="45"/>
    </row>
    <row r="57" spans="1:36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  <c r="AJ57" s="45"/>
    </row>
    <row r="58" spans="1:36" ht="11.25">
      <c r="A58" s="16" t="s">
        <v>27</v>
      </c>
      <c r="B58" s="83" t="str">
        <f>IF(B52&gt;"",B52,"")</f>
        <v>Kaj Blomfelt</v>
      </c>
      <c r="C58" s="60" t="str">
        <f>IF(B54&gt;"",B54,"")</f>
        <v>Seppo Utriainen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  <c r="AJ58" s="45"/>
    </row>
    <row r="59" spans="1:36" ht="11.25">
      <c r="A59" s="16" t="s">
        <v>28</v>
      </c>
      <c r="B59" s="83" t="str">
        <f>IF(B53&gt;"",B53,"")</f>
        <v>Pentti Vihervaara</v>
      </c>
      <c r="C59" s="60" t="str">
        <f>IF(B55&gt;"",B55,"")</f>
        <v>Kullervo Haapalainen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  <c r="AJ59" s="45"/>
    </row>
    <row r="60" spans="1:36" ht="12" thickBot="1">
      <c r="A60" s="16" t="s">
        <v>29</v>
      </c>
      <c r="B60" s="95" t="str">
        <f>IF(B52&gt;"",B52,"")</f>
        <v>Kaj Blomfelt</v>
      </c>
      <c r="C60" s="96" t="str">
        <f>IF(B55&gt;"",B55,"")</f>
        <v>Kullervo Haapalainen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  <c r="AJ60" s="45"/>
    </row>
    <row r="61" spans="1:36" ht="11.25">
      <c r="A61" s="16" t="s">
        <v>30</v>
      </c>
      <c r="B61" s="83" t="str">
        <f>IF(B53&gt;"",B53,"")</f>
        <v>Pentti Vihervaara</v>
      </c>
      <c r="C61" s="60" t="str">
        <f>IF(B54&gt;"",B54,"")</f>
        <v>Seppo Utriainen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  <c r="AJ61" s="45"/>
    </row>
    <row r="62" spans="1:36" ht="11.25">
      <c r="A62" s="16" t="s">
        <v>31</v>
      </c>
      <c r="B62" s="83" t="str">
        <f>IF(B52&gt;"",B52,"")</f>
        <v>Kaj Blomfelt</v>
      </c>
      <c r="C62" s="60" t="str">
        <f>IF(B53&gt;"",B53,"")</f>
        <v>Pentti Vihervaara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  <c r="AJ62" s="45"/>
    </row>
    <row r="63" spans="1:36" ht="12" thickBot="1">
      <c r="A63" s="23" t="s">
        <v>32</v>
      </c>
      <c r="B63" s="97" t="str">
        <f>IF(B54&gt;"",B54,"")</f>
        <v>Seppo Utriainen</v>
      </c>
      <c r="C63" s="98" t="str">
        <f>IF(B55&gt;"",B55,"")</f>
        <v>Kullervo Haapalainen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  <c r="AJ63" s="45"/>
    </row>
    <row r="64" spans="35:36" ht="12.75" thickBot="1" thickTop="1">
      <c r="AI64" s="45"/>
      <c r="AJ64" s="45"/>
    </row>
    <row r="65" spans="1:36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52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  <c r="AI65" s="45"/>
      <c r="AJ65" s="45"/>
    </row>
    <row r="66" spans="1:36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0.5833333333333334</v>
      </c>
      <c r="R66" s="195"/>
      <c r="S66" s="196"/>
      <c r="AI66" s="45"/>
      <c r="AJ66" s="45"/>
    </row>
    <row r="67" spans="1:36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  <c r="AI67" s="45"/>
      <c r="AJ67" s="45"/>
    </row>
    <row r="68" spans="1:36" ht="11.25">
      <c r="A68" s="4" t="s">
        <v>7</v>
      </c>
      <c r="B68" s="56" t="s">
        <v>176</v>
      </c>
      <c r="C68" s="57" t="s">
        <v>162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  <c r="AI68" s="45"/>
      <c r="AJ68" s="45"/>
    </row>
    <row r="69" spans="1:36" ht="11.25">
      <c r="A69" s="4" t="s">
        <v>8</v>
      </c>
      <c r="B69" s="56" t="s">
        <v>196</v>
      </c>
      <c r="C69" s="57" t="s">
        <v>71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  <c r="AI69" s="45"/>
      <c r="AJ69" s="45"/>
    </row>
    <row r="70" spans="1:36" ht="11.25">
      <c r="A70" s="4" t="s">
        <v>9</v>
      </c>
      <c r="B70" s="56" t="s">
        <v>183</v>
      </c>
      <c r="C70" s="57" t="s">
        <v>69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  <c r="AI70" s="45"/>
      <c r="AJ70" s="45"/>
    </row>
    <row r="71" spans="1:36" ht="12" thickBot="1">
      <c r="A71" s="8" t="s">
        <v>10</v>
      </c>
      <c r="B71" s="66" t="s">
        <v>197</v>
      </c>
      <c r="C71" s="67" t="s">
        <v>187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  <c r="AI71" s="45"/>
      <c r="AJ71" s="45"/>
    </row>
    <row r="72" spans="1:36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  <c r="AI72" s="45"/>
      <c r="AJ72" s="45"/>
    </row>
    <row r="73" spans="1:36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  <c r="AI73" s="45"/>
      <c r="AJ73" s="45"/>
    </row>
    <row r="74" spans="1:36" ht="11.25">
      <c r="A74" s="16" t="s">
        <v>27</v>
      </c>
      <c r="B74" s="83" t="str">
        <f>IF(B68&gt;"",B68,"")</f>
        <v>Seppo Reiman</v>
      </c>
      <c r="C74" s="60" t="str">
        <f>IF(B70&gt;"",B70,"")</f>
        <v>Hans Strömfors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  <c r="AI74" s="45"/>
      <c r="AJ74" s="45"/>
    </row>
    <row r="75" spans="1:36" ht="11.25">
      <c r="A75" s="16" t="s">
        <v>28</v>
      </c>
      <c r="B75" s="83" t="str">
        <f>IF(B69&gt;"",B69,"")</f>
        <v>Leif Huttunen</v>
      </c>
      <c r="C75" s="60" t="str">
        <f>IF(B71&gt;"",B71,"")</f>
        <v>Veikko Väisänen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  <c r="AI75" s="45"/>
      <c r="AJ75" s="45"/>
    </row>
    <row r="76" spans="1:36" ht="12" thickBot="1">
      <c r="A76" s="16" t="s">
        <v>29</v>
      </c>
      <c r="B76" s="95" t="str">
        <f>IF(B68&gt;"",B68,"")</f>
        <v>Seppo Reiman</v>
      </c>
      <c r="C76" s="96" t="str">
        <f>IF(B71&gt;"",B71,"")</f>
        <v>Veikko Väisänen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  <c r="AJ76" s="45"/>
    </row>
    <row r="77" spans="1:36" ht="11.25">
      <c r="A77" s="16" t="s">
        <v>30</v>
      </c>
      <c r="B77" s="83" t="str">
        <f>IF(B69&gt;"",B69,"")</f>
        <v>Leif Huttunen</v>
      </c>
      <c r="C77" s="60" t="str">
        <f>IF(B70&gt;"",B70,"")</f>
        <v>Hans Strömfors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  <c r="AJ77" s="45"/>
    </row>
    <row r="78" spans="1:36" ht="11.25">
      <c r="A78" s="16" t="s">
        <v>31</v>
      </c>
      <c r="B78" s="83" t="str">
        <f>IF(B68&gt;"",B68,"")</f>
        <v>Seppo Reiman</v>
      </c>
      <c r="C78" s="60" t="str">
        <f>IF(B69&gt;"",B69,"")</f>
        <v>Leif Huttunen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  <c r="AJ78" s="45"/>
    </row>
    <row r="79" spans="1:36" ht="12" thickBot="1">
      <c r="A79" s="23" t="s">
        <v>32</v>
      </c>
      <c r="B79" s="97" t="str">
        <f>IF(B70&gt;"",B70,"")</f>
        <v>Hans Strömfors</v>
      </c>
      <c r="C79" s="98" t="str">
        <f>IF(B71&gt;"",B71,"")</f>
        <v>Veikko Väisänen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  <c r="AI79" s="45"/>
      <c r="AJ79" s="45"/>
    </row>
    <row r="80" spans="35:36" ht="12.75" thickBot="1" thickTop="1">
      <c r="AI80" s="45"/>
      <c r="AJ80" s="45"/>
    </row>
    <row r="81" spans="1:36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52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  <c r="AI81" s="45"/>
      <c r="AJ81" s="45"/>
    </row>
    <row r="82" spans="1:36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61">
        <v>39102</v>
      </c>
      <c r="K82" s="161"/>
      <c r="L82" s="161"/>
      <c r="M82" s="162"/>
      <c r="N82" s="49" t="s">
        <v>4</v>
      </c>
      <c r="O82" s="50"/>
      <c r="P82" s="50"/>
      <c r="Q82" s="194">
        <v>0.5833333333333334</v>
      </c>
      <c r="R82" s="195"/>
      <c r="S82" s="196"/>
      <c r="AI82" s="45"/>
      <c r="AJ82" s="45"/>
    </row>
    <row r="83" spans="1:36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  <c r="AI83" s="45"/>
      <c r="AJ83" s="45"/>
    </row>
    <row r="84" spans="1:36" ht="11.25">
      <c r="A84" s="4" t="s">
        <v>7</v>
      </c>
      <c r="B84" s="56" t="s">
        <v>198</v>
      </c>
      <c r="C84" s="57" t="s">
        <v>165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  <c r="AI84" s="45"/>
      <c r="AJ84" s="45"/>
    </row>
    <row r="85" spans="1:36" ht="11.25">
      <c r="A85" s="4" t="s">
        <v>8</v>
      </c>
      <c r="B85" s="56" t="s">
        <v>199</v>
      </c>
      <c r="C85" s="57" t="s">
        <v>69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  <c r="AI85" s="45"/>
      <c r="AJ85" s="45"/>
    </row>
    <row r="86" spans="1:36" ht="11.25">
      <c r="A86" s="4" t="s">
        <v>9</v>
      </c>
      <c r="B86" s="56" t="s">
        <v>200</v>
      </c>
      <c r="C86" s="57" t="s">
        <v>67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  <c r="AI86" s="45"/>
      <c r="AJ86" s="45"/>
    </row>
    <row r="87" spans="1:36" ht="12" thickBot="1">
      <c r="A87" s="8" t="s">
        <v>10</v>
      </c>
      <c r="B87" s="66" t="s">
        <v>178</v>
      </c>
      <c r="C87" s="67" t="s">
        <v>163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  <c r="AI87" s="45"/>
      <c r="AJ87" s="45"/>
    </row>
    <row r="88" spans="1:36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  <c r="AI88" s="45"/>
      <c r="AJ88" s="45"/>
    </row>
    <row r="89" spans="1:36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  <c r="AI89" s="45"/>
      <c r="AJ89" s="45"/>
    </row>
    <row r="90" spans="1:36" ht="11.25">
      <c r="A90" s="16" t="s">
        <v>27</v>
      </c>
      <c r="B90" s="83" t="str">
        <f>IF(B84&gt;"",B84,"")</f>
        <v>Pentti Naulapää</v>
      </c>
      <c r="C90" s="60" t="str">
        <f>IF(B86&gt;"",B86,"")</f>
        <v>Yrjö Kerttula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  <c r="AI90" s="45"/>
      <c r="AJ90" s="45"/>
    </row>
    <row r="91" spans="1:36" ht="11.25">
      <c r="A91" s="16" t="s">
        <v>28</v>
      </c>
      <c r="B91" s="83" t="str">
        <f>IF(B85&gt;"",B85,"")</f>
        <v>Ove Stenfors</v>
      </c>
      <c r="C91" s="60" t="str">
        <f>IF(B87&gt;"",B87,"")</f>
        <v>Hannu Uusikivi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  <c r="AI91" s="45"/>
      <c r="AJ91" s="45"/>
    </row>
    <row r="92" spans="1:36" ht="12" thickBot="1">
      <c r="A92" s="16" t="s">
        <v>29</v>
      </c>
      <c r="B92" s="95" t="str">
        <f>IF(B84&gt;"",B84,"")</f>
        <v>Pentti Naulapää</v>
      </c>
      <c r="C92" s="96" t="str">
        <f>IF(B87&gt;"",B87,"")</f>
        <v>Hannu Uusikivi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  <c r="AI92" s="45"/>
      <c r="AJ92" s="45"/>
    </row>
    <row r="93" spans="1:36" ht="11.25">
      <c r="A93" s="16" t="s">
        <v>30</v>
      </c>
      <c r="B93" s="83" t="str">
        <f>IF(B85&gt;"",B85,"")</f>
        <v>Ove Stenfors</v>
      </c>
      <c r="C93" s="60" t="str">
        <f>IF(B86&gt;"",B86,"")</f>
        <v>Yrjö Kerttula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  <c r="AI93" s="45"/>
      <c r="AJ93" s="45"/>
    </row>
    <row r="94" spans="1:36" ht="11.25">
      <c r="A94" s="16" t="s">
        <v>31</v>
      </c>
      <c r="B94" s="83" t="str">
        <f>IF(B84&gt;"",B84,"")</f>
        <v>Pentti Naulapää</v>
      </c>
      <c r="C94" s="60" t="str">
        <f>IF(B85&gt;"",B85,"")</f>
        <v>Ove Stenfors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  <c r="AI94" s="45"/>
      <c r="AJ94" s="45"/>
    </row>
    <row r="95" spans="1:36" ht="12" thickBot="1">
      <c r="A95" s="23" t="s">
        <v>32</v>
      </c>
      <c r="B95" s="97" t="str">
        <f>IF(B86&gt;"",B86,"")</f>
        <v>Yrjö Kerttula</v>
      </c>
      <c r="C95" s="98" t="str">
        <f>IF(B87&gt;"",B87,"")</f>
        <v>Hannu Uusikivi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  <c r="AI95" s="45"/>
      <c r="AJ95" s="45"/>
    </row>
    <row r="96" spans="35:36" ht="12.75" thickBot="1" thickTop="1">
      <c r="AI96" s="45"/>
      <c r="AJ96" s="45"/>
    </row>
    <row r="97" spans="1:36" ht="12" thickTop="1">
      <c r="A97" s="38"/>
      <c r="B97" s="39" t="s">
        <v>38</v>
      </c>
      <c r="C97" s="40"/>
      <c r="D97" s="40"/>
      <c r="E97" s="40"/>
      <c r="F97" s="41"/>
      <c r="G97" s="40"/>
      <c r="H97" s="42" t="s">
        <v>0</v>
      </c>
      <c r="I97" s="43"/>
      <c r="J97" s="184" t="s">
        <v>52</v>
      </c>
      <c r="K97" s="184"/>
      <c r="L97" s="184"/>
      <c r="M97" s="185"/>
      <c r="N97" s="186" t="s">
        <v>1</v>
      </c>
      <c r="O97" s="187"/>
      <c r="P97" s="187"/>
      <c r="Q97" s="188">
        <v>7</v>
      </c>
      <c r="R97" s="188"/>
      <c r="S97" s="189"/>
      <c r="AI97" s="45"/>
      <c r="AJ97" s="45"/>
    </row>
    <row r="98" spans="1:36" ht="12" thickBot="1">
      <c r="A98" s="46"/>
      <c r="B98" s="47" t="s">
        <v>39</v>
      </c>
      <c r="C98" s="48" t="s">
        <v>2</v>
      </c>
      <c r="D98" s="190"/>
      <c r="E98" s="190"/>
      <c r="F98" s="191"/>
      <c r="G98" s="192" t="s">
        <v>3</v>
      </c>
      <c r="H98" s="193"/>
      <c r="I98" s="193"/>
      <c r="J98" s="161">
        <v>39102</v>
      </c>
      <c r="K98" s="161"/>
      <c r="L98" s="161"/>
      <c r="M98" s="162"/>
      <c r="N98" s="49" t="s">
        <v>4</v>
      </c>
      <c r="O98" s="50"/>
      <c r="P98" s="50"/>
      <c r="Q98" s="194">
        <v>0.5833333333333334</v>
      </c>
      <c r="R98" s="195"/>
      <c r="S98" s="196"/>
      <c r="AI98" s="45"/>
      <c r="AJ98" s="45"/>
    </row>
    <row r="99" spans="1:36" ht="12" thickTop="1">
      <c r="A99" s="51"/>
      <c r="B99" s="52" t="s">
        <v>5</v>
      </c>
      <c r="C99" s="53" t="s">
        <v>6</v>
      </c>
      <c r="D99" s="180" t="s">
        <v>7</v>
      </c>
      <c r="E99" s="181"/>
      <c r="F99" s="180" t="s">
        <v>8</v>
      </c>
      <c r="G99" s="181"/>
      <c r="H99" s="180" t="s">
        <v>9</v>
      </c>
      <c r="I99" s="181"/>
      <c r="J99" s="180" t="s">
        <v>10</v>
      </c>
      <c r="K99" s="181"/>
      <c r="L99" s="180"/>
      <c r="M99" s="181"/>
      <c r="N99" s="54" t="s">
        <v>11</v>
      </c>
      <c r="O99" s="55" t="s">
        <v>12</v>
      </c>
      <c r="P99" s="1" t="s">
        <v>13</v>
      </c>
      <c r="Q99" s="1"/>
      <c r="R99" s="182" t="s">
        <v>14</v>
      </c>
      <c r="S99" s="183"/>
      <c r="U99" s="2" t="s">
        <v>15</v>
      </c>
      <c r="V99" s="3"/>
      <c r="W99" s="15" t="s">
        <v>16</v>
      </c>
      <c r="AI99" s="45"/>
      <c r="AJ99" s="45"/>
    </row>
    <row r="100" spans="1:36" ht="11.25">
      <c r="A100" s="4" t="s">
        <v>7</v>
      </c>
      <c r="B100" s="56" t="s">
        <v>173</v>
      </c>
      <c r="C100" s="57" t="s">
        <v>67</v>
      </c>
      <c r="D100" s="58"/>
      <c r="E100" s="59"/>
      <c r="F100" s="60">
        <f>+P110</f>
      </c>
      <c r="G100" s="61">
        <f>+Q110</f>
      </c>
      <c r="H100" s="60">
        <f>P106</f>
      </c>
      <c r="I100" s="61">
        <f>Q106</f>
      </c>
      <c r="J100" s="60">
        <f>P108</f>
      </c>
      <c r="K100" s="61">
        <f>Q108</f>
      </c>
      <c r="L100" s="60"/>
      <c r="M100" s="61"/>
      <c r="N100" s="62">
        <f>IF(SUM(D100:M100)=0,"",COUNTIF(E100:E103,"3"))</f>
      </c>
      <c r="O100" s="63">
        <f>IF(SUM(E100:N100)=0,"",COUNTIF(D100:D103,"3"))</f>
      </c>
      <c r="P100" s="64">
        <f>IF(SUM(D100:M100)=0,"",SUM(E100:E103))</f>
      </c>
      <c r="Q100" s="65">
        <f>IF(SUM(D100:M100)=0,"",SUM(D100:D103))</f>
      </c>
      <c r="R100" s="170"/>
      <c r="S100" s="171"/>
      <c r="U100" s="5">
        <f>+U106+U108+U110</f>
        <v>0</v>
      </c>
      <c r="V100" s="6">
        <f>+V106+V108+V110</f>
        <v>0</v>
      </c>
      <c r="W100" s="7">
        <f>+U100-V100</f>
        <v>0</v>
      </c>
      <c r="AI100" s="45"/>
      <c r="AJ100" s="45"/>
    </row>
    <row r="101" spans="1:36" ht="11.25">
      <c r="A101" s="4" t="s">
        <v>8</v>
      </c>
      <c r="B101" s="56" t="s">
        <v>201</v>
      </c>
      <c r="C101" s="57" t="s">
        <v>69</v>
      </c>
      <c r="D101" s="60">
        <f>+Q110</f>
      </c>
      <c r="E101" s="61">
        <f>+P110</f>
      </c>
      <c r="F101" s="58"/>
      <c r="G101" s="59"/>
      <c r="H101" s="60">
        <f>P109</f>
      </c>
      <c r="I101" s="61">
        <f>Q109</f>
      </c>
      <c r="J101" s="60">
        <f>P107</f>
      </c>
      <c r="K101" s="61">
        <f>Q107</f>
      </c>
      <c r="L101" s="60"/>
      <c r="M101" s="61"/>
      <c r="N101" s="62">
        <f>IF(SUM(D101:M101)=0,"",COUNTIF(G100:G103,"3"))</f>
      </c>
      <c r="O101" s="63">
        <f>IF(SUM(E101:N101)=0,"",COUNTIF(F100:F103,"3"))</f>
      </c>
      <c r="P101" s="64">
        <f>IF(SUM(D101:M101)=0,"",SUM(G100:G103))</f>
      </c>
      <c r="Q101" s="65">
        <f>IF(SUM(D101:M101)=0,"",SUM(F100:F103))</f>
      </c>
      <c r="R101" s="170"/>
      <c r="S101" s="171"/>
      <c r="U101" s="5">
        <f>+U107+U109+V110</f>
        <v>0</v>
      </c>
      <c r="V101" s="6">
        <f>+V107+V109+U110</f>
        <v>0</v>
      </c>
      <c r="W101" s="7">
        <f>+U101-V101</f>
        <v>0</v>
      </c>
      <c r="AI101" s="45"/>
      <c r="AJ101" s="45"/>
    </row>
    <row r="102" spans="1:36" ht="11.25">
      <c r="A102" s="4" t="s">
        <v>9</v>
      </c>
      <c r="B102" s="56" t="s">
        <v>202</v>
      </c>
      <c r="C102" s="57" t="s">
        <v>112</v>
      </c>
      <c r="D102" s="60">
        <f>+Q106</f>
      </c>
      <c r="E102" s="61">
        <f>+P106</f>
      </c>
      <c r="F102" s="60">
        <f>Q109</f>
      </c>
      <c r="G102" s="61">
        <f>P109</f>
      </c>
      <c r="H102" s="58"/>
      <c r="I102" s="59"/>
      <c r="J102" s="60">
        <f>P111</f>
      </c>
      <c r="K102" s="61">
        <f>Q111</f>
      </c>
      <c r="L102" s="60"/>
      <c r="M102" s="61"/>
      <c r="N102" s="62">
        <f>IF(SUM(D102:M102)=0,"",COUNTIF(I100:I103,"3"))</f>
      </c>
      <c r="O102" s="63">
        <f>IF(SUM(E102:N102)=0,"",COUNTIF(H100:H103,"3"))</f>
      </c>
      <c r="P102" s="64">
        <f>IF(SUM(D102:M102)=0,"",SUM(I100:I103))</f>
      </c>
      <c r="Q102" s="65">
        <f>IF(SUM(D102:M102)=0,"",SUM(H100:H103))</f>
      </c>
      <c r="R102" s="170"/>
      <c r="S102" s="171"/>
      <c r="U102" s="5">
        <f>+V106+V109+U111</f>
        <v>0</v>
      </c>
      <c r="V102" s="6">
        <f>+U106+U109+V111</f>
        <v>0</v>
      </c>
      <c r="W102" s="7">
        <f>+U102-V102</f>
        <v>0</v>
      </c>
      <c r="AI102" s="45"/>
      <c r="AJ102" s="45"/>
    </row>
    <row r="103" spans="1:36" ht="12" thickBot="1">
      <c r="A103" s="8" t="s">
        <v>10</v>
      </c>
      <c r="B103" s="66" t="s">
        <v>169</v>
      </c>
      <c r="C103" s="67" t="s">
        <v>186</v>
      </c>
      <c r="D103" s="68">
        <f>Q108</f>
      </c>
      <c r="E103" s="69">
        <f>P108</f>
      </c>
      <c r="F103" s="68">
        <f>Q107</f>
      </c>
      <c r="G103" s="69">
        <f>P107</f>
      </c>
      <c r="H103" s="68">
        <f>Q111</f>
      </c>
      <c r="I103" s="69">
        <f>P111</f>
      </c>
      <c r="J103" s="70"/>
      <c r="K103" s="71"/>
      <c r="L103" s="68"/>
      <c r="M103" s="69"/>
      <c r="N103" s="72">
        <f>IF(SUM(D103:M103)=0,"",COUNTIF(K100:K103,"3"))</f>
      </c>
      <c r="O103" s="73">
        <f>IF(SUM(E103:N103)=0,"",COUNTIF(J100:J103,"3"))</f>
      </c>
      <c r="P103" s="74">
        <f>IF(SUM(D103:M104)=0,"",SUM(K100:K103))</f>
      </c>
      <c r="Q103" s="75">
        <f>IF(SUM(D103:M103)=0,"",SUM(J100:J103))</f>
      </c>
      <c r="R103" s="172"/>
      <c r="S103" s="173"/>
      <c r="U103" s="5">
        <f>+V107+V108+V111</f>
        <v>0</v>
      </c>
      <c r="V103" s="6">
        <f>+U107+U108+U111</f>
        <v>0</v>
      </c>
      <c r="W103" s="7">
        <f>+U103-V103</f>
        <v>0</v>
      </c>
      <c r="AI103" s="45"/>
      <c r="AJ103" s="45"/>
    </row>
    <row r="104" spans="1:36" ht="12" thickTop="1">
      <c r="A104" s="9"/>
      <c r="B104" s="10" t="s">
        <v>18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76"/>
      <c r="U104" s="77"/>
      <c r="V104" s="11" t="s">
        <v>19</v>
      </c>
      <c r="W104" s="12">
        <f>SUM(W100:W103)</f>
        <v>0</v>
      </c>
      <c r="X104" s="11" t="str">
        <f>IF(W104=0,"OK","Virhe")</f>
        <v>OK</v>
      </c>
      <c r="AI104" s="45"/>
      <c r="AJ104" s="45"/>
    </row>
    <row r="105" spans="1:36" ht="12" thickBot="1">
      <c r="A105" s="13"/>
      <c r="B105" s="78" t="s">
        <v>20</v>
      </c>
      <c r="C105" s="79"/>
      <c r="D105" s="79"/>
      <c r="E105" s="80"/>
      <c r="F105" s="174" t="s">
        <v>21</v>
      </c>
      <c r="G105" s="175"/>
      <c r="H105" s="176" t="s">
        <v>22</v>
      </c>
      <c r="I105" s="177"/>
      <c r="J105" s="176" t="s">
        <v>23</v>
      </c>
      <c r="K105" s="177"/>
      <c r="L105" s="176" t="s">
        <v>24</v>
      </c>
      <c r="M105" s="177"/>
      <c r="N105" s="176" t="s">
        <v>25</v>
      </c>
      <c r="O105" s="177"/>
      <c r="P105" s="178" t="s">
        <v>26</v>
      </c>
      <c r="Q105" s="179"/>
      <c r="S105" s="81"/>
      <c r="U105" s="14" t="s">
        <v>15</v>
      </c>
      <c r="V105" s="15"/>
      <c r="W105" s="82" t="s">
        <v>16</v>
      </c>
      <c r="AI105" s="45"/>
      <c r="AJ105" s="45"/>
    </row>
    <row r="106" spans="1:36" ht="11.25">
      <c r="A106" s="16" t="s">
        <v>27</v>
      </c>
      <c r="B106" s="83" t="str">
        <f>IF(B100&gt;"",B100,"")</f>
        <v>Veikko Holm</v>
      </c>
      <c r="C106" s="60" t="str">
        <f>IF(B102&gt;"",B102,"")</f>
        <v>Sakari Farin</v>
      </c>
      <c r="D106" s="84"/>
      <c r="E106" s="85"/>
      <c r="F106" s="158"/>
      <c r="G106" s="169"/>
      <c r="H106" s="159"/>
      <c r="I106" s="160"/>
      <c r="J106" s="159"/>
      <c r="K106" s="160"/>
      <c r="L106" s="159"/>
      <c r="M106" s="160"/>
      <c r="N106" s="159"/>
      <c r="O106" s="160"/>
      <c r="P106" s="86">
        <f aca="true" t="shared" si="84" ref="P106:P111">IF(COUNT(F106:N106)=0,"",COUNTIF(F106:N106,"&gt;=0"))</f>
      </c>
      <c r="Q106" s="87">
        <f aca="true" t="shared" si="85" ref="Q106:Q111">IF(COUNT(F106:N106)=0,"",(IF(LEFT(F106,1)="-",1,0)+IF(LEFT(H106,1)="-",1,0)+IF(LEFT(J106,1)="-",1,0)+IF(LEFT(L106,1)="-",1,0)+IF(LEFT(N106,1)="-",1,0)))</f>
      </c>
      <c r="R106" s="88"/>
      <c r="S106" s="89"/>
      <c r="U106" s="90">
        <f aca="true" t="shared" si="86" ref="U106:V111">+Y106+AA106+AC106+AE106+AG106</f>
        <v>0</v>
      </c>
      <c r="V106" s="91">
        <f t="shared" si="86"/>
        <v>0</v>
      </c>
      <c r="W106" s="92">
        <f aca="true" t="shared" si="87" ref="W106:W111">+U106-V106</f>
        <v>0</v>
      </c>
      <c r="Y106" s="17">
        <f aca="true" t="shared" si="88" ref="Y106:Y111">IF(F106="",0,IF(LEFT(F106,1)="-",ABS(F106),(IF(F106&gt;9,F106+2,11))))</f>
        <v>0</v>
      </c>
      <c r="Z106" s="18">
        <f aca="true" t="shared" si="89" ref="Z106:Z111">IF(F106="",0,IF(LEFT(F106,1)="-",(IF(ABS(F106)&gt;9,(ABS(F106)+2),11)),F106))</f>
        <v>0</v>
      </c>
      <c r="AA106" s="19">
        <f aca="true" t="shared" si="90" ref="AA106:AA111">IF(H106="",0,IF(LEFT(H106,1)="-",ABS(H106),(IF(H106&gt;9,H106+2,11))))</f>
        <v>0</v>
      </c>
      <c r="AB106" s="18">
        <f aca="true" t="shared" si="91" ref="AB106:AB111">IF(H106="",0,IF(LEFT(H106,1)="-",(IF(ABS(H106)&gt;9,(ABS(H106)+2),11)),H106))</f>
        <v>0</v>
      </c>
      <c r="AC106" s="19">
        <f aca="true" t="shared" si="92" ref="AC106:AC111">IF(J106="",0,IF(LEFT(J106,1)="-",ABS(J106),(IF(J106&gt;9,J106+2,11))))</f>
        <v>0</v>
      </c>
      <c r="AD106" s="18">
        <f aca="true" t="shared" si="93" ref="AD106:AD111">IF(J106="",0,IF(LEFT(J106,1)="-",(IF(ABS(J106)&gt;9,(ABS(J106)+2),11)),J106))</f>
        <v>0</v>
      </c>
      <c r="AE106" s="19">
        <f aca="true" t="shared" si="94" ref="AE106:AE111">IF(L106="",0,IF(LEFT(L106,1)="-",ABS(L106),(IF(L106&gt;9,L106+2,11))))</f>
        <v>0</v>
      </c>
      <c r="AF106" s="18">
        <f aca="true" t="shared" si="95" ref="AF106:AF111">IF(L106="",0,IF(LEFT(L106,1)="-",(IF(ABS(L106)&gt;9,(ABS(L106)+2),11)),L106))</f>
        <v>0</v>
      </c>
      <c r="AG106" s="19">
        <f aca="true" t="shared" si="96" ref="AG106:AG111">IF(N106="",0,IF(LEFT(N106,1)="-",ABS(N106),(IF(N106&gt;9,N106+2,11))))</f>
        <v>0</v>
      </c>
      <c r="AH106" s="18">
        <f aca="true" t="shared" si="97" ref="AH106:AH111">IF(N106="",0,IF(LEFT(N106,1)="-",(IF(ABS(N106)&gt;9,(ABS(N106)+2),11)),N106))</f>
        <v>0</v>
      </c>
      <c r="AI106" s="45"/>
      <c r="AJ106" s="45"/>
    </row>
    <row r="107" spans="1:36" ht="11.25">
      <c r="A107" s="16" t="s">
        <v>28</v>
      </c>
      <c r="B107" s="83" t="str">
        <f>IF(B101&gt;"",B101,"")</f>
        <v>Charles Wickman</v>
      </c>
      <c r="C107" s="60" t="str">
        <f>IF(B103&gt;"",B103,"")</f>
        <v>Kari Räsänen</v>
      </c>
      <c r="D107" s="84"/>
      <c r="E107" s="85"/>
      <c r="F107" s="163"/>
      <c r="G107" s="164"/>
      <c r="H107" s="163"/>
      <c r="I107" s="164"/>
      <c r="J107" s="163"/>
      <c r="K107" s="164"/>
      <c r="L107" s="163"/>
      <c r="M107" s="164"/>
      <c r="N107" s="163"/>
      <c r="O107" s="164"/>
      <c r="P107" s="86">
        <f t="shared" si="84"/>
      </c>
      <c r="Q107" s="87">
        <f t="shared" si="85"/>
      </c>
      <c r="R107" s="93"/>
      <c r="S107" s="94"/>
      <c r="U107" s="90">
        <f t="shared" si="86"/>
        <v>0</v>
      </c>
      <c r="V107" s="91">
        <f t="shared" si="86"/>
        <v>0</v>
      </c>
      <c r="W107" s="92">
        <f t="shared" si="87"/>
        <v>0</v>
      </c>
      <c r="Y107" s="20">
        <f t="shared" si="88"/>
        <v>0</v>
      </c>
      <c r="Z107" s="21">
        <f t="shared" si="89"/>
        <v>0</v>
      </c>
      <c r="AA107" s="22">
        <f t="shared" si="90"/>
        <v>0</v>
      </c>
      <c r="AB107" s="21">
        <f t="shared" si="91"/>
        <v>0</v>
      </c>
      <c r="AC107" s="22">
        <f t="shared" si="92"/>
        <v>0</v>
      </c>
      <c r="AD107" s="21">
        <f t="shared" si="93"/>
        <v>0</v>
      </c>
      <c r="AE107" s="22">
        <f t="shared" si="94"/>
        <v>0</v>
      </c>
      <c r="AF107" s="21">
        <f t="shared" si="95"/>
        <v>0</v>
      </c>
      <c r="AG107" s="22">
        <f t="shared" si="96"/>
        <v>0</v>
      </c>
      <c r="AH107" s="21">
        <f t="shared" si="97"/>
        <v>0</v>
      </c>
      <c r="AI107" s="45"/>
      <c r="AJ107" s="45"/>
    </row>
    <row r="108" spans="1:36" ht="12" thickBot="1">
      <c r="A108" s="16" t="s">
        <v>29</v>
      </c>
      <c r="B108" s="95" t="str">
        <f>IF(B100&gt;"",B100,"")</f>
        <v>Veikko Holm</v>
      </c>
      <c r="C108" s="96" t="str">
        <f>IF(B103&gt;"",B103,"")</f>
        <v>Kari Räsänen</v>
      </c>
      <c r="D108" s="79"/>
      <c r="E108" s="80"/>
      <c r="F108" s="167"/>
      <c r="G108" s="168"/>
      <c r="H108" s="167"/>
      <c r="I108" s="168"/>
      <c r="J108" s="167"/>
      <c r="K108" s="168"/>
      <c r="L108" s="167"/>
      <c r="M108" s="168"/>
      <c r="N108" s="167"/>
      <c r="O108" s="168"/>
      <c r="P108" s="86">
        <f t="shared" si="84"/>
      </c>
      <c r="Q108" s="87">
        <f t="shared" si="85"/>
      </c>
      <c r="R108" s="93"/>
      <c r="S108" s="94"/>
      <c r="U108" s="90">
        <f t="shared" si="86"/>
        <v>0</v>
      </c>
      <c r="V108" s="91">
        <f t="shared" si="86"/>
        <v>0</v>
      </c>
      <c r="W108" s="92">
        <f t="shared" si="87"/>
        <v>0</v>
      </c>
      <c r="Y108" s="20">
        <f t="shared" si="88"/>
        <v>0</v>
      </c>
      <c r="Z108" s="21">
        <f t="shared" si="89"/>
        <v>0</v>
      </c>
      <c r="AA108" s="22">
        <f t="shared" si="90"/>
        <v>0</v>
      </c>
      <c r="AB108" s="21">
        <f t="shared" si="91"/>
        <v>0</v>
      </c>
      <c r="AC108" s="22">
        <f t="shared" si="92"/>
        <v>0</v>
      </c>
      <c r="AD108" s="21">
        <f t="shared" si="93"/>
        <v>0</v>
      </c>
      <c r="AE108" s="22">
        <f t="shared" si="94"/>
        <v>0</v>
      </c>
      <c r="AF108" s="21">
        <f t="shared" si="95"/>
        <v>0</v>
      </c>
      <c r="AG108" s="22">
        <f t="shared" si="96"/>
        <v>0</v>
      </c>
      <c r="AH108" s="21">
        <f t="shared" si="97"/>
        <v>0</v>
      </c>
      <c r="AI108" s="45"/>
      <c r="AJ108" s="45"/>
    </row>
    <row r="109" spans="1:36" ht="11.25">
      <c r="A109" s="16" t="s">
        <v>30</v>
      </c>
      <c r="B109" s="83" t="str">
        <f>IF(B101&gt;"",B101,"")</f>
        <v>Charles Wickman</v>
      </c>
      <c r="C109" s="60" t="str">
        <f>IF(B102&gt;"",B102,"")</f>
        <v>Sakari Farin</v>
      </c>
      <c r="D109" s="84"/>
      <c r="E109" s="85"/>
      <c r="F109" s="159"/>
      <c r="G109" s="160"/>
      <c r="H109" s="159"/>
      <c r="I109" s="160"/>
      <c r="J109" s="159"/>
      <c r="K109" s="160"/>
      <c r="L109" s="159"/>
      <c r="M109" s="160"/>
      <c r="N109" s="159"/>
      <c r="O109" s="160"/>
      <c r="P109" s="86">
        <f t="shared" si="84"/>
      </c>
      <c r="Q109" s="87">
        <f t="shared" si="85"/>
      </c>
      <c r="R109" s="93"/>
      <c r="S109" s="94"/>
      <c r="U109" s="90">
        <f t="shared" si="86"/>
        <v>0</v>
      </c>
      <c r="V109" s="91">
        <f t="shared" si="86"/>
        <v>0</v>
      </c>
      <c r="W109" s="92">
        <f t="shared" si="87"/>
        <v>0</v>
      </c>
      <c r="Y109" s="20">
        <f t="shared" si="88"/>
        <v>0</v>
      </c>
      <c r="Z109" s="21">
        <f t="shared" si="89"/>
        <v>0</v>
      </c>
      <c r="AA109" s="22">
        <f t="shared" si="90"/>
        <v>0</v>
      </c>
      <c r="AB109" s="21">
        <f t="shared" si="91"/>
        <v>0</v>
      </c>
      <c r="AC109" s="22">
        <f t="shared" si="92"/>
        <v>0</v>
      </c>
      <c r="AD109" s="21">
        <f t="shared" si="93"/>
        <v>0</v>
      </c>
      <c r="AE109" s="22">
        <f t="shared" si="94"/>
        <v>0</v>
      </c>
      <c r="AF109" s="21">
        <f t="shared" si="95"/>
        <v>0</v>
      </c>
      <c r="AG109" s="22">
        <f t="shared" si="96"/>
        <v>0</v>
      </c>
      <c r="AH109" s="21">
        <f t="shared" si="97"/>
        <v>0</v>
      </c>
      <c r="AI109" s="45"/>
      <c r="AJ109" s="45"/>
    </row>
    <row r="110" spans="1:36" ht="11.25">
      <c r="A110" s="16" t="s">
        <v>31</v>
      </c>
      <c r="B110" s="83" t="str">
        <f>IF(B100&gt;"",B100,"")</f>
        <v>Veikko Holm</v>
      </c>
      <c r="C110" s="60" t="str">
        <f>IF(B101&gt;"",B101,"")</f>
        <v>Charles Wickman</v>
      </c>
      <c r="D110" s="84"/>
      <c r="E110" s="85"/>
      <c r="F110" s="163"/>
      <c r="G110" s="164"/>
      <c r="H110" s="163"/>
      <c r="I110" s="164"/>
      <c r="J110" s="163"/>
      <c r="K110" s="164"/>
      <c r="L110" s="163"/>
      <c r="M110" s="164"/>
      <c r="N110" s="163"/>
      <c r="O110" s="164"/>
      <c r="P110" s="86">
        <f t="shared" si="84"/>
      </c>
      <c r="Q110" s="87">
        <f t="shared" si="85"/>
      </c>
      <c r="R110" s="93"/>
      <c r="S110" s="94"/>
      <c r="U110" s="90">
        <f t="shared" si="86"/>
        <v>0</v>
      </c>
      <c r="V110" s="91">
        <f t="shared" si="86"/>
        <v>0</v>
      </c>
      <c r="W110" s="92">
        <f t="shared" si="87"/>
        <v>0</v>
      </c>
      <c r="Y110" s="20">
        <f t="shared" si="88"/>
        <v>0</v>
      </c>
      <c r="Z110" s="21">
        <f t="shared" si="89"/>
        <v>0</v>
      </c>
      <c r="AA110" s="22">
        <f t="shared" si="90"/>
        <v>0</v>
      </c>
      <c r="AB110" s="21">
        <f t="shared" si="91"/>
        <v>0</v>
      </c>
      <c r="AC110" s="22">
        <f t="shared" si="92"/>
        <v>0</v>
      </c>
      <c r="AD110" s="21">
        <f t="shared" si="93"/>
        <v>0</v>
      </c>
      <c r="AE110" s="22">
        <f t="shared" si="94"/>
        <v>0</v>
      </c>
      <c r="AF110" s="21">
        <f t="shared" si="95"/>
        <v>0</v>
      </c>
      <c r="AG110" s="22">
        <f t="shared" si="96"/>
        <v>0</v>
      </c>
      <c r="AH110" s="21">
        <f t="shared" si="97"/>
        <v>0</v>
      </c>
      <c r="AI110" s="45"/>
      <c r="AJ110" s="45"/>
    </row>
    <row r="111" spans="1:36" ht="12" thickBot="1">
      <c r="A111" s="23" t="s">
        <v>32</v>
      </c>
      <c r="B111" s="97" t="str">
        <f>IF(B102&gt;"",B102,"")</f>
        <v>Sakari Farin</v>
      </c>
      <c r="C111" s="98" t="str">
        <f>IF(B103&gt;"",B103,"")</f>
        <v>Kari Räsänen</v>
      </c>
      <c r="D111" s="99"/>
      <c r="E111" s="100"/>
      <c r="F111" s="165"/>
      <c r="G111" s="166"/>
      <c r="H111" s="165"/>
      <c r="I111" s="166"/>
      <c r="J111" s="165"/>
      <c r="K111" s="166"/>
      <c r="L111" s="165"/>
      <c r="M111" s="166"/>
      <c r="N111" s="165"/>
      <c r="O111" s="166"/>
      <c r="P111" s="101">
        <f t="shared" si="84"/>
      </c>
      <c r="Q111" s="102">
        <f t="shared" si="85"/>
      </c>
      <c r="R111" s="103"/>
      <c r="S111" s="104"/>
      <c r="U111" s="90">
        <f t="shared" si="86"/>
        <v>0</v>
      </c>
      <c r="V111" s="91">
        <f t="shared" si="86"/>
        <v>0</v>
      </c>
      <c r="W111" s="92">
        <f t="shared" si="87"/>
        <v>0</v>
      </c>
      <c r="Y111" s="24">
        <f t="shared" si="88"/>
        <v>0</v>
      </c>
      <c r="Z111" s="25">
        <f t="shared" si="89"/>
        <v>0</v>
      </c>
      <c r="AA111" s="26">
        <f t="shared" si="90"/>
        <v>0</v>
      </c>
      <c r="AB111" s="25">
        <f t="shared" si="91"/>
        <v>0</v>
      </c>
      <c r="AC111" s="26">
        <f t="shared" si="92"/>
        <v>0</v>
      </c>
      <c r="AD111" s="25">
        <f t="shared" si="93"/>
        <v>0</v>
      </c>
      <c r="AE111" s="26">
        <f t="shared" si="94"/>
        <v>0</v>
      </c>
      <c r="AF111" s="25">
        <f t="shared" si="95"/>
        <v>0</v>
      </c>
      <c r="AG111" s="26">
        <f t="shared" si="96"/>
        <v>0</v>
      </c>
      <c r="AH111" s="25">
        <f t="shared" si="97"/>
        <v>0</v>
      </c>
      <c r="AI111" s="45"/>
      <c r="AJ111" s="45"/>
    </row>
    <row r="112" spans="35:36" ht="12.75" thickBot="1" thickTop="1">
      <c r="AI112" s="45"/>
      <c r="AJ112" s="45"/>
    </row>
    <row r="113" spans="1:36" ht="12" thickTop="1">
      <c r="A113" s="38"/>
      <c r="B113" s="39" t="s">
        <v>38</v>
      </c>
      <c r="C113" s="40"/>
      <c r="D113" s="40"/>
      <c r="E113" s="40"/>
      <c r="F113" s="41"/>
      <c r="G113" s="40"/>
      <c r="H113" s="42" t="s">
        <v>0</v>
      </c>
      <c r="I113" s="43"/>
      <c r="J113" s="184" t="s">
        <v>52</v>
      </c>
      <c r="K113" s="184"/>
      <c r="L113" s="184"/>
      <c r="M113" s="185"/>
      <c r="N113" s="186" t="s">
        <v>1</v>
      </c>
      <c r="O113" s="187"/>
      <c r="P113" s="187"/>
      <c r="Q113" s="188">
        <v>8</v>
      </c>
      <c r="R113" s="188"/>
      <c r="S113" s="189"/>
      <c r="AI113" s="45"/>
      <c r="AJ113" s="45"/>
    </row>
    <row r="114" spans="1:36" ht="12" thickBot="1">
      <c r="A114" s="46"/>
      <c r="B114" s="47" t="s">
        <v>39</v>
      </c>
      <c r="C114" s="48" t="s">
        <v>2</v>
      </c>
      <c r="D114" s="190"/>
      <c r="E114" s="190"/>
      <c r="F114" s="191"/>
      <c r="G114" s="192" t="s">
        <v>3</v>
      </c>
      <c r="H114" s="193"/>
      <c r="I114" s="193"/>
      <c r="J114" s="161">
        <v>39102</v>
      </c>
      <c r="K114" s="161"/>
      <c r="L114" s="161"/>
      <c r="M114" s="162"/>
      <c r="N114" s="49" t="s">
        <v>4</v>
      </c>
      <c r="O114" s="50"/>
      <c r="P114" s="50"/>
      <c r="Q114" s="194">
        <v>0.5833333333333334</v>
      </c>
      <c r="R114" s="195"/>
      <c r="S114" s="196"/>
      <c r="AI114" s="45"/>
      <c r="AJ114" s="45"/>
    </row>
    <row r="115" spans="1:36" ht="12" thickTop="1">
      <c r="A115" s="51"/>
      <c r="B115" s="52" t="s">
        <v>5</v>
      </c>
      <c r="C115" s="53" t="s">
        <v>6</v>
      </c>
      <c r="D115" s="180" t="s">
        <v>7</v>
      </c>
      <c r="E115" s="181"/>
      <c r="F115" s="180" t="s">
        <v>8</v>
      </c>
      <c r="G115" s="181"/>
      <c r="H115" s="180" t="s">
        <v>9</v>
      </c>
      <c r="I115" s="181"/>
      <c r="J115" s="180" t="s">
        <v>10</v>
      </c>
      <c r="K115" s="181"/>
      <c r="L115" s="180"/>
      <c r="M115" s="181"/>
      <c r="N115" s="54" t="s">
        <v>11</v>
      </c>
      <c r="O115" s="55" t="s">
        <v>12</v>
      </c>
      <c r="P115" s="1" t="s">
        <v>13</v>
      </c>
      <c r="Q115" s="1"/>
      <c r="R115" s="182" t="s">
        <v>14</v>
      </c>
      <c r="S115" s="183"/>
      <c r="U115" s="2" t="s">
        <v>15</v>
      </c>
      <c r="V115" s="3"/>
      <c r="W115" s="15" t="s">
        <v>16</v>
      </c>
      <c r="AI115" s="45"/>
      <c r="AJ115" s="45"/>
    </row>
    <row r="116" spans="1:36" ht="11.25">
      <c r="A116" s="4" t="s">
        <v>7</v>
      </c>
      <c r="B116" s="56" t="s">
        <v>203</v>
      </c>
      <c r="C116" s="57" t="s">
        <v>75</v>
      </c>
      <c r="D116" s="58"/>
      <c r="E116" s="59"/>
      <c r="F116" s="60">
        <f>+P126</f>
      </c>
      <c r="G116" s="61">
        <f>+Q126</f>
      </c>
      <c r="H116" s="60">
        <f>P122</f>
      </c>
      <c r="I116" s="61">
        <f>Q122</f>
      </c>
      <c r="J116" s="60">
        <f>P124</f>
      </c>
      <c r="K116" s="61">
        <f>Q124</f>
      </c>
      <c r="L116" s="60"/>
      <c r="M116" s="61"/>
      <c r="N116" s="62">
        <f>IF(SUM(D116:M116)=0,"",COUNTIF(E116:E119,"3"))</f>
      </c>
      <c r="O116" s="63">
        <f>IF(SUM(E116:N116)=0,"",COUNTIF(D116:D119,"3"))</f>
      </c>
      <c r="P116" s="64">
        <f>IF(SUM(D116:M116)=0,"",SUM(E116:E119))</f>
      </c>
      <c r="Q116" s="65">
        <f>IF(SUM(D116:M116)=0,"",SUM(D116:D119))</f>
      </c>
      <c r="R116" s="170"/>
      <c r="S116" s="171"/>
      <c r="U116" s="5">
        <f>+U122+U124+U126</f>
        <v>0</v>
      </c>
      <c r="V116" s="6">
        <f>+V122+V124+V126</f>
        <v>0</v>
      </c>
      <c r="W116" s="7">
        <f>+U116-V116</f>
        <v>0</v>
      </c>
      <c r="AI116" s="45"/>
      <c r="AJ116" s="45"/>
    </row>
    <row r="117" spans="1:36" ht="11.25">
      <c r="A117" s="4" t="s">
        <v>8</v>
      </c>
      <c r="B117" s="56" t="s">
        <v>204</v>
      </c>
      <c r="C117" s="57" t="s">
        <v>71</v>
      </c>
      <c r="D117" s="60">
        <f>+Q126</f>
      </c>
      <c r="E117" s="61">
        <f>+P126</f>
      </c>
      <c r="F117" s="58"/>
      <c r="G117" s="59"/>
      <c r="H117" s="60">
        <f>P125</f>
      </c>
      <c r="I117" s="61">
        <f>Q125</f>
      </c>
      <c r="J117" s="60">
        <f>P123</f>
      </c>
      <c r="K117" s="61">
        <f>Q123</f>
      </c>
      <c r="L117" s="60"/>
      <c r="M117" s="61"/>
      <c r="N117" s="62">
        <f>IF(SUM(D117:M117)=0,"",COUNTIF(G116:G119,"3"))</f>
      </c>
      <c r="O117" s="63">
        <f>IF(SUM(E117:N117)=0,"",COUNTIF(F116:F119,"3"))</f>
      </c>
      <c r="P117" s="64">
        <f>IF(SUM(D117:M117)=0,"",SUM(G116:G119))</f>
      </c>
      <c r="Q117" s="65">
        <f>IF(SUM(D117:M117)=0,"",SUM(F116:F119))</f>
      </c>
      <c r="R117" s="170"/>
      <c r="S117" s="171"/>
      <c r="U117" s="5">
        <f>+U123+U125+V126</f>
        <v>0</v>
      </c>
      <c r="V117" s="6">
        <f>+V123+V125+U126</f>
        <v>0</v>
      </c>
      <c r="W117" s="7">
        <f>+U117-V117</f>
        <v>0</v>
      </c>
      <c r="AI117" s="45"/>
      <c r="AJ117" s="45"/>
    </row>
    <row r="118" spans="1:36" ht="11.25">
      <c r="A118" s="4" t="s">
        <v>9</v>
      </c>
      <c r="B118" s="56" t="s">
        <v>180</v>
      </c>
      <c r="C118" s="57" t="s">
        <v>69</v>
      </c>
      <c r="D118" s="60">
        <f>+Q122</f>
      </c>
      <c r="E118" s="61">
        <f>+P122</f>
      </c>
      <c r="F118" s="60">
        <f>Q125</f>
      </c>
      <c r="G118" s="61">
        <f>P125</f>
      </c>
      <c r="H118" s="58"/>
      <c r="I118" s="59"/>
      <c r="J118" s="60">
        <f>P127</f>
      </c>
      <c r="K118" s="61">
        <f>Q127</f>
      </c>
      <c r="L118" s="60"/>
      <c r="M118" s="61"/>
      <c r="N118" s="62">
        <f>IF(SUM(D118:M118)=0,"",COUNTIF(I116:I119,"3"))</f>
      </c>
      <c r="O118" s="63">
        <f>IF(SUM(E118:N118)=0,"",COUNTIF(H116:H119,"3"))</f>
      </c>
      <c r="P118" s="64">
        <f>IF(SUM(D118:M118)=0,"",SUM(I116:I119))</f>
      </c>
      <c r="Q118" s="65">
        <f>IF(SUM(D118:M118)=0,"",SUM(H116:H119))</f>
      </c>
      <c r="R118" s="170"/>
      <c r="S118" s="171"/>
      <c r="U118" s="5">
        <f>+V122+V125+U127</f>
        <v>0</v>
      </c>
      <c r="V118" s="6">
        <f>+U122+U125+V127</f>
        <v>0</v>
      </c>
      <c r="W118" s="7">
        <f>+U118-V118</f>
        <v>0</v>
      </c>
      <c r="AI118" s="45"/>
      <c r="AJ118" s="45"/>
    </row>
    <row r="119" spans="1:36" ht="12" thickBot="1">
      <c r="A119" s="8" t="s">
        <v>10</v>
      </c>
      <c r="B119" s="66" t="s">
        <v>205</v>
      </c>
      <c r="C119" s="67" t="s">
        <v>112</v>
      </c>
      <c r="D119" s="68">
        <f>Q124</f>
      </c>
      <c r="E119" s="69">
        <f>P124</f>
      </c>
      <c r="F119" s="68">
        <f>Q123</f>
      </c>
      <c r="G119" s="69">
        <f>P123</f>
      </c>
      <c r="H119" s="68">
        <f>Q127</f>
      </c>
      <c r="I119" s="69">
        <f>P127</f>
      </c>
      <c r="J119" s="70"/>
      <c r="K119" s="71"/>
      <c r="L119" s="68"/>
      <c r="M119" s="69"/>
      <c r="N119" s="72">
        <f>IF(SUM(D119:M119)=0,"",COUNTIF(K116:K119,"3"))</f>
      </c>
      <c r="O119" s="73">
        <f>IF(SUM(E119:N119)=0,"",COUNTIF(J116:J119,"3"))</f>
      </c>
      <c r="P119" s="74">
        <f>IF(SUM(D119:M120)=0,"",SUM(K116:K119))</f>
      </c>
      <c r="Q119" s="75">
        <f>IF(SUM(D119:M119)=0,"",SUM(J116:J119))</f>
      </c>
      <c r="R119" s="172"/>
      <c r="S119" s="173"/>
      <c r="U119" s="5">
        <f>+V123+V124+V127</f>
        <v>0</v>
      </c>
      <c r="V119" s="6">
        <f>+U123+U124+U127</f>
        <v>0</v>
      </c>
      <c r="W119" s="7">
        <f>+U119-V119</f>
        <v>0</v>
      </c>
      <c r="AI119" s="45"/>
      <c r="AJ119" s="45"/>
    </row>
    <row r="120" spans="1:36" ht="12" thickTop="1">
      <c r="A120" s="9"/>
      <c r="B120" s="10" t="s">
        <v>18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76"/>
      <c r="U120" s="77"/>
      <c r="V120" s="11" t="s">
        <v>19</v>
      </c>
      <c r="W120" s="12">
        <f>SUM(W116:W119)</f>
        <v>0</v>
      </c>
      <c r="X120" s="11" t="str">
        <f>IF(W120=0,"OK","Virhe")</f>
        <v>OK</v>
      </c>
      <c r="AI120" s="45"/>
      <c r="AJ120" s="45"/>
    </row>
    <row r="121" spans="1:36" ht="12" thickBot="1">
      <c r="A121" s="13"/>
      <c r="B121" s="78" t="s">
        <v>20</v>
      </c>
      <c r="C121" s="79"/>
      <c r="D121" s="79"/>
      <c r="E121" s="80"/>
      <c r="F121" s="174" t="s">
        <v>21</v>
      </c>
      <c r="G121" s="175"/>
      <c r="H121" s="176" t="s">
        <v>22</v>
      </c>
      <c r="I121" s="177"/>
      <c r="J121" s="176" t="s">
        <v>23</v>
      </c>
      <c r="K121" s="177"/>
      <c r="L121" s="176" t="s">
        <v>24</v>
      </c>
      <c r="M121" s="177"/>
      <c r="N121" s="176" t="s">
        <v>25</v>
      </c>
      <c r="O121" s="177"/>
      <c r="P121" s="178" t="s">
        <v>26</v>
      </c>
      <c r="Q121" s="179"/>
      <c r="S121" s="81"/>
      <c r="U121" s="14" t="s">
        <v>15</v>
      </c>
      <c r="V121" s="15"/>
      <c r="W121" s="82" t="s">
        <v>16</v>
      </c>
      <c r="AI121" s="45"/>
      <c r="AJ121" s="45"/>
    </row>
    <row r="122" spans="1:36" ht="11.25">
      <c r="A122" s="16" t="s">
        <v>27</v>
      </c>
      <c r="B122" s="83" t="str">
        <f>IF(B116&gt;"",B116,"")</f>
        <v>Annti Kirveskari</v>
      </c>
      <c r="C122" s="60" t="str">
        <f>IF(B118&gt;"",B118,"")</f>
        <v>Henrik Roth</v>
      </c>
      <c r="D122" s="84"/>
      <c r="E122" s="85"/>
      <c r="F122" s="158"/>
      <c r="G122" s="169"/>
      <c r="H122" s="159"/>
      <c r="I122" s="160"/>
      <c r="J122" s="159"/>
      <c r="K122" s="160"/>
      <c r="L122" s="159"/>
      <c r="M122" s="160"/>
      <c r="N122" s="159"/>
      <c r="O122" s="160"/>
      <c r="P122" s="86">
        <f aca="true" t="shared" si="98" ref="P122:P127">IF(COUNT(F122:N122)=0,"",COUNTIF(F122:N122,"&gt;=0"))</f>
      </c>
      <c r="Q122" s="87">
        <f aca="true" t="shared" si="99" ref="Q122:Q127">IF(COUNT(F122:N122)=0,"",(IF(LEFT(F122,1)="-",1,0)+IF(LEFT(H122,1)="-",1,0)+IF(LEFT(J122,1)="-",1,0)+IF(LEFT(L122,1)="-",1,0)+IF(LEFT(N122,1)="-",1,0)))</f>
      </c>
      <c r="R122" s="88"/>
      <c r="S122" s="89"/>
      <c r="U122" s="90">
        <f aca="true" t="shared" si="100" ref="U122:V127">+Y122+AA122+AC122+AE122+AG122</f>
        <v>0</v>
      </c>
      <c r="V122" s="91">
        <f t="shared" si="100"/>
        <v>0</v>
      </c>
      <c r="W122" s="92">
        <f aca="true" t="shared" si="101" ref="W122:W127">+U122-V122</f>
        <v>0</v>
      </c>
      <c r="Y122" s="17">
        <f aca="true" t="shared" si="102" ref="Y122:Y127">IF(F122="",0,IF(LEFT(F122,1)="-",ABS(F122),(IF(F122&gt;9,F122+2,11))))</f>
        <v>0</v>
      </c>
      <c r="Z122" s="18">
        <f aca="true" t="shared" si="103" ref="Z122:Z127">IF(F122="",0,IF(LEFT(F122,1)="-",(IF(ABS(F122)&gt;9,(ABS(F122)+2),11)),F122))</f>
        <v>0</v>
      </c>
      <c r="AA122" s="19">
        <f aca="true" t="shared" si="104" ref="AA122:AA127">IF(H122="",0,IF(LEFT(H122,1)="-",ABS(H122),(IF(H122&gt;9,H122+2,11))))</f>
        <v>0</v>
      </c>
      <c r="AB122" s="18">
        <f aca="true" t="shared" si="105" ref="AB122:AB127">IF(H122="",0,IF(LEFT(H122,1)="-",(IF(ABS(H122)&gt;9,(ABS(H122)+2),11)),H122))</f>
        <v>0</v>
      </c>
      <c r="AC122" s="19">
        <f aca="true" t="shared" si="106" ref="AC122:AC127">IF(J122="",0,IF(LEFT(J122,1)="-",ABS(J122),(IF(J122&gt;9,J122+2,11))))</f>
        <v>0</v>
      </c>
      <c r="AD122" s="18">
        <f aca="true" t="shared" si="107" ref="AD122:AD127">IF(J122="",0,IF(LEFT(J122,1)="-",(IF(ABS(J122)&gt;9,(ABS(J122)+2),11)),J122))</f>
        <v>0</v>
      </c>
      <c r="AE122" s="19">
        <f aca="true" t="shared" si="108" ref="AE122:AE127">IF(L122="",0,IF(LEFT(L122,1)="-",ABS(L122),(IF(L122&gt;9,L122+2,11))))</f>
        <v>0</v>
      </c>
      <c r="AF122" s="18">
        <f aca="true" t="shared" si="109" ref="AF122:AF127">IF(L122="",0,IF(LEFT(L122,1)="-",(IF(ABS(L122)&gt;9,(ABS(L122)+2),11)),L122))</f>
        <v>0</v>
      </c>
      <c r="AG122" s="19">
        <f aca="true" t="shared" si="110" ref="AG122:AG127">IF(N122="",0,IF(LEFT(N122,1)="-",ABS(N122),(IF(N122&gt;9,N122+2,11))))</f>
        <v>0</v>
      </c>
      <c r="AH122" s="18">
        <f aca="true" t="shared" si="111" ref="AH122:AH127">IF(N122="",0,IF(LEFT(N122,1)="-",(IF(ABS(N122)&gt;9,(ABS(N122)+2),11)),N122))</f>
        <v>0</v>
      </c>
      <c r="AI122" s="45"/>
      <c r="AJ122" s="45"/>
    </row>
    <row r="123" spans="1:36" ht="11.25">
      <c r="A123" s="16" t="s">
        <v>28</v>
      </c>
      <c r="B123" s="83" t="str">
        <f>IF(B117&gt;"",B117,"")</f>
        <v>Kari Leskinen</v>
      </c>
      <c r="C123" s="60" t="str">
        <f>IF(B119&gt;"",B119,"")</f>
        <v>Pekka Häiväläinen</v>
      </c>
      <c r="D123" s="84"/>
      <c r="E123" s="85"/>
      <c r="F123" s="163"/>
      <c r="G123" s="164"/>
      <c r="H123" s="163"/>
      <c r="I123" s="164"/>
      <c r="J123" s="163"/>
      <c r="K123" s="164"/>
      <c r="L123" s="163"/>
      <c r="M123" s="164"/>
      <c r="N123" s="163"/>
      <c r="O123" s="164"/>
      <c r="P123" s="86">
        <f t="shared" si="98"/>
      </c>
      <c r="Q123" s="87">
        <f t="shared" si="99"/>
      </c>
      <c r="R123" s="93"/>
      <c r="S123" s="94"/>
      <c r="U123" s="90">
        <f t="shared" si="100"/>
        <v>0</v>
      </c>
      <c r="V123" s="91">
        <f t="shared" si="100"/>
        <v>0</v>
      </c>
      <c r="W123" s="92">
        <f t="shared" si="101"/>
        <v>0</v>
      </c>
      <c r="Y123" s="20">
        <f t="shared" si="102"/>
        <v>0</v>
      </c>
      <c r="Z123" s="21">
        <f t="shared" si="103"/>
        <v>0</v>
      </c>
      <c r="AA123" s="22">
        <f t="shared" si="104"/>
        <v>0</v>
      </c>
      <c r="AB123" s="21">
        <f t="shared" si="105"/>
        <v>0</v>
      </c>
      <c r="AC123" s="22">
        <f t="shared" si="106"/>
        <v>0</v>
      </c>
      <c r="AD123" s="21">
        <f t="shared" si="107"/>
        <v>0</v>
      </c>
      <c r="AE123" s="22">
        <f t="shared" si="108"/>
        <v>0</v>
      </c>
      <c r="AF123" s="21">
        <f t="shared" si="109"/>
        <v>0</v>
      </c>
      <c r="AG123" s="22">
        <f t="shared" si="110"/>
        <v>0</v>
      </c>
      <c r="AH123" s="21">
        <f t="shared" si="111"/>
        <v>0</v>
      </c>
      <c r="AI123" s="45"/>
      <c r="AJ123" s="45"/>
    </row>
    <row r="124" spans="1:36" ht="12" thickBot="1">
      <c r="A124" s="16" t="s">
        <v>29</v>
      </c>
      <c r="B124" s="95" t="str">
        <f>IF(B116&gt;"",B116,"")</f>
        <v>Annti Kirveskari</v>
      </c>
      <c r="C124" s="96" t="str">
        <f>IF(B119&gt;"",B119,"")</f>
        <v>Pekka Häiväläinen</v>
      </c>
      <c r="D124" s="79"/>
      <c r="E124" s="80"/>
      <c r="F124" s="167"/>
      <c r="G124" s="168"/>
      <c r="H124" s="167"/>
      <c r="I124" s="168"/>
      <c r="J124" s="167"/>
      <c r="K124" s="168"/>
      <c r="L124" s="167"/>
      <c r="M124" s="168"/>
      <c r="N124" s="167"/>
      <c r="O124" s="168"/>
      <c r="P124" s="86">
        <f t="shared" si="98"/>
      </c>
      <c r="Q124" s="87">
        <f t="shared" si="99"/>
      </c>
      <c r="R124" s="93"/>
      <c r="S124" s="94"/>
      <c r="U124" s="90">
        <f t="shared" si="100"/>
        <v>0</v>
      </c>
      <c r="V124" s="91">
        <f t="shared" si="100"/>
        <v>0</v>
      </c>
      <c r="W124" s="92">
        <f t="shared" si="101"/>
        <v>0</v>
      </c>
      <c r="Y124" s="20">
        <f t="shared" si="102"/>
        <v>0</v>
      </c>
      <c r="Z124" s="21">
        <f t="shared" si="103"/>
        <v>0</v>
      </c>
      <c r="AA124" s="22">
        <f t="shared" si="104"/>
        <v>0</v>
      </c>
      <c r="AB124" s="21">
        <f t="shared" si="105"/>
        <v>0</v>
      </c>
      <c r="AC124" s="22">
        <f t="shared" si="106"/>
        <v>0</v>
      </c>
      <c r="AD124" s="21">
        <f t="shared" si="107"/>
        <v>0</v>
      </c>
      <c r="AE124" s="22">
        <f t="shared" si="108"/>
        <v>0</v>
      </c>
      <c r="AF124" s="21">
        <f t="shared" si="109"/>
        <v>0</v>
      </c>
      <c r="AG124" s="22">
        <f t="shared" si="110"/>
        <v>0</v>
      </c>
      <c r="AH124" s="21">
        <f t="shared" si="111"/>
        <v>0</v>
      </c>
      <c r="AI124" s="45"/>
      <c r="AJ124" s="45"/>
    </row>
    <row r="125" spans="1:36" ht="11.25">
      <c r="A125" s="16" t="s">
        <v>30</v>
      </c>
      <c r="B125" s="83" t="str">
        <f>IF(B117&gt;"",B117,"")</f>
        <v>Kari Leskinen</v>
      </c>
      <c r="C125" s="60" t="str">
        <f>IF(B118&gt;"",B118,"")</f>
        <v>Henrik Roth</v>
      </c>
      <c r="D125" s="84"/>
      <c r="E125" s="85"/>
      <c r="F125" s="159"/>
      <c r="G125" s="160"/>
      <c r="H125" s="159"/>
      <c r="I125" s="160"/>
      <c r="J125" s="159"/>
      <c r="K125" s="160"/>
      <c r="L125" s="159"/>
      <c r="M125" s="160"/>
      <c r="N125" s="159"/>
      <c r="O125" s="160"/>
      <c r="P125" s="86">
        <f t="shared" si="98"/>
      </c>
      <c r="Q125" s="87">
        <f t="shared" si="99"/>
      </c>
      <c r="R125" s="93"/>
      <c r="S125" s="94"/>
      <c r="U125" s="90">
        <f t="shared" si="100"/>
        <v>0</v>
      </c>
      <c r="V125" s="91">
        <f t="shared" si="100"/>
        <v>0</v>
      </c>
      <c r="W125" s="92">
        <f t="shared" si="101"/>
        <v>0</v>
      </c>
      <c r="Y125" s="20">
        <f t="shared" si="102"/>
        <v>0</v>
      </c>
      <c r="Z125" s="21">
        <f t="shared" si="103"/>
        <v>0</v>
      </c>
      <c r="AA125" s="22">
        <f t="shared" si="104"/>
        <v>0</v>
      </c>
      <c r="AB125" s="21">
        <f t="shared" si="105"/>
        <v>0</v>
      </c>
      <c r="AC125" s="22">
        <f t="shared" si="106"/>
        <v>0</v>
      </c>
      <c r="AD125" s="21">
        <f t="shared" si="107"/>
        <v>0</v>
      </c>
      <c r="AE125" s="22">
        <f t="shared" si="108"/>
        <v>0</v>
      </c>
      <c r="AF125" s="21">
        <f t="shared" si="109"/>
        <v>0</v>
      </c>
      <c r="AG125" s="22">
        <f t="shared" si="110"/>
        <v>0</v>
      </c>
      <c r="AH125" s="21">
        <f t="shared" si="111"/>
        <v>0</v>
      </c>
      <c r="AI125" s="45"/>
      <c r="AJ125" s="45"/>
    </row>
    <row r="126" spans="1:36" ht="11.25">
      <c r="A126" s="16" t="s">
        <v>31</v>
      </c>
      <c r="B126" s="83" t="str">
        <f>IF(B116&gt;"",B116,"")</f>
        <v>Annti Kirveskari</v>
      </c>
      <c r="C126" s="60" t="str">
        <f>IF(B117&gt;"",B117,"")</f>
        <v>Kari Leskinen</v>
      </c>
      <c r="D126" s="84"/>
      <c r="E126" s="85"/>
      <c r="F126" s="163"/>
      <c r="G126" s="164"/>
      <c r="H126" s="163"/>
      <c r="I126" s="164"/>
      <c r="J126" s="163"/>
      <c r="K126" s="164"/>
      <c r="L126" s="163"/>
      <c r="M126" s="164"/>
      <c r="N126" s="163"/>
      <c r="O126" s="164"/>
      <c r="P126" s="86">
        <f t="shared" si="98"/>
      </c>
      <c r="Q126" s="87">
        <f t="shared" si="99"/>
      </c>
      <c r="R126" s="93"/>
      <c r="S126" s="94"/>
      <c r="U126" s="90">
        <f t="shared" si="100"/>
        <v>0</v>
      </c>
      <c r="V126" s="91">
        <f t="shared" si="100"/>
        <v>0</v>
      </c>
      <c r="W126" s="92">
        <f t="shared" si="101"/>
        <v>0</v>
      </c>
      <c r="Y126" s="20">
        <f t="shared" si="102"/>
        <v>0</v>
      </c>
      <c r="Z126" s="21">
        <f t="shared" si="103"/>
        <v>0</v>
      </c>
      <c r="AA126" s="22">
        <f t="shared" si="104"/>
        <v>0</v>
      </c>
      <c r="AB126" s="21">
        <f t="shared" si="105"/>
        <v>0</v>
      </c>
      <c r="AC126" s="22">
        <f t="shared" si="106"/>
        <v>0</v>
      </c>
      <c r="AD126" s="21">
        <f t="shared" si="107"/>
        <v>0</v>
      </c>
      <c r="AE126" s="22">
        <f t="shared" si="108"/>
        <v>0</v>
      </c>
      <c r="AF126" s="21">
        <f t="shared" si="109"/>
        <v>0</v>
      </c>
      <c r="AG126" s="22">
        <f t="shared" si="110"/>
        <v>0</v>
      </c>
      <c r="AH126" s="21">
        <f t="shared" si="111"/>
        <v>0</v>
      </c>
      <c r="AI126" s="45"/>
      <c r="AJ126" s="45"/>
    </row>
    <row r="127" spans="1:36" ht="12" thickBot="1">
      <c r="A127" s="23" t="s">
        <v>32</v>
      </c>
      <c r="B127" s="97" t="str">
        <f>IF(B118&gt;"",B118,"")</f>
        <v>Henrik Roth</v>
      </c>
      <c r="C127" s="98" t="str">
        <f>IF(B119&gt;"",B119,"")</f>
        <v>Pekka Häiväläinen</v>
      </c>
      <c r="D127" s="99"/>
      <c r="E127" s="100"/>
      <c r="F127" s="165"/>
      <c r="G127" s="166"/>
      <c r="H127" s="165"/>
      <c r="I127" s="166"/>
      <c r="J127" s="165"/>
      <c r="K127" s="166"/>
      <c r="L127" s="165"/>
      <c r="M127" s="166"/>
      <c r="N127" s="165"/>
      <c r="O127" s="166"/>
      <c r="P127" s="101">
        <f t="shared" si="98"/>
      </c>
      <c r="Q127" s="102">
        <f t="shared" si="99"/>
      </c>
      <c r="R127" s="103"/>
      <c r="S127" s="104"/>
      <c r="U127" s="90">
        <f t="shared" si="100"/>
        <v>0</v>
      </c>
      <c r="V127" s="91">
        <f t="shared" si="100"/>
        <v>0</v>
      </c>
      <c r="W127" s="92">
        <f t="shared" si="101"/>
        <v>0</v>
      </c>
      <c r="Y127" s="24">
        <f t="shared" si="102"/>
        <v>0</v>
      </c>
      <c r="Z127" s="25">
        <f t="shared" si="103"/>
        <v>0</v>
      </c>
      <c r="AA127" s="26">
        <f t="shared" si="104"/>
        <v>0</v>
      </c>
      <c r="AB127" s="25">
        <f t="shared" si="105"/>
        <v>0</v>
      </c>
      <c r="AC127" s="26">
        <f t="shared" si="106"/>
        <v>0</v>
      </c>
      <c r="AD127" s="25">
        <f t="shared" si="107"/>
        <v>0</v>
      </c>
      <c r="AE127" s="26">
        <f t="shared" si="108"/>
        <v>0</v>
      </c>
      <c r="AF127" s="25">
        <f t="shared" si="109"/>
        <v>0</v>
      </c>
      <c r="AG127" s="26">
        <f t="shared" si="110"/>
        <v>0</v>
      </c>
      <c r="AH127" s="25">
        <f t="shared" si="111"/>
        <v>0</v>
      </c>
      <c r="AI127" s="45"/>
      <c r="AJ127" s="45"/>
    </row>
    <row r="128" spans="35:36" ht="12.75" thickBot="1" thickTop="1">
      <c r="AI128" s="45"/>
      <c r="AJ128" s="45"/>
    </row>
    <row r="129" spans="1:36" ht="12" thickTop="1">
      <c r="A129" s="38"/>
      <c r="B129" s="39" t="s">
        <v>38</v>
      </c>
      <c r="C129" s="40"/>
      <c r="D129" s="40"/>
      <c r="E129" s="40"/>
      <c r="F129" s="41"/>
      <c r="G129" s="40"/>
      <c r="H129" s="42" t="s">
        <v>0</v>
      </c>
      <c r="I129" s="43"/>
      <c r="J129" s="184" t="s">
        <v>52</v>
      </c>
      <c r="K129" s="184"/>
      <c r="L129" s="184"/>
      <c r="M129" s="185"/>
      <c r="N129" s="186" t="s">
        <v>1</v>
      </c>
      <c r="O129" s="187"/>
      <c r="P129" s="187"/>
      <c r="Q129" s="188">
        <v>9</v>
      </c>
      <c r="R129" s="188"/>
      <c r="S129" s="189"/>
      <c r="AI129" s="45"/>
      <c r="AJ129" s="45"/>
    </row>
    <row r="130" spans="1:36" ht="12" thickBot="1">
      <c r="A130" s="46"/>
      <c r="B130" s="47" t="s">
        <v>39</v>
      </c>
      <c r="C130" s="48" t="s">
        <v>2</v>
      </c>
      <c r="D130" s="190"/>
      <c r="E130" s="190"/>
      <c r="F130" s="191"/>
      <c r="G130" s="192" t="s">
        <v>3</v>
      </c>
      <c r="H130" s="193"/>
      <c r="I130" s="193"/>
      <c r="J130" s="161">
        <v>39102</v>
      </c>
      <c r="K130" s="161"/>
      <c r="L130" s="161"/>
      <c r="M130" s="162"/>
      <c r="N130" s="49" t="s">
        <v>4</v>
      </c>
      <c r="O130" s="50"/>
      <c r="P130" s="50"/>
      <c r="Q130" s="194">
        <v>0.5833333333333334</v>
      </c>
      <c r="R130" s="195"/>
      <c r="S130" s="196"/>
      <c r="AI130" s="45"/>
      <c r="AJ130" s="45"/>
    </row>
    <row r="131" spans="1:36" ht="12" thickTop="1">
      <c r="A131" s="51"/>
      <c r="B131" s="52" t="s">
        <v>5</v>
      </c>
      <c r="C131" s="53" t="s">
        <v>6</v>
      </c>
      <c r="D131" s="180" t="s">
        <v>7</v>
      </c>
      <c r="E131" s="181"/>
      <c r="F131" s="180" t="s">
        <v>8</v>
      </c>
      <c r="G131" s="181"/>
      <c r="H131" s="180" t="s">
        <v>9</v>
      </c>
      <c r="I131" s="181"/>
      <c r="J131" s="180" t="s">
        <v>10</v>
      </c>
      <c r="K131" s="181"/>
      <c r="L131" s="180"/>
      <c r="M131" s="181"/>
      <c r="N131" s="54" t="s">
        <v>11</v>
      </c>
      <c r="O131" s="55" t="s">
        <v>12</v>
      </c>
      <c r="P131" s="1" t="s">
        <v>13</v>
      </c>
      <c r="Q131" s="1"/>
      <c r="R131" s="182" t="s">
        <v>14</v>
      </c>
      <c r="S131" s="183"/>
      <c r="U131" s="2" t="s">
        <v>15</v>
      </c>
      <c r="V131" s="3"/>
      <c r="W131" s="15" t="s">
        <v>16</v>
      </c>
      <c r="AI131" s="45"/>
      <c r="AJ131" s="45"/>
    </row>
    <row r="132" spans="1:36" ht="11.25">
      <c r="A132" s="4" t="s">
        <v>7</v>
      </c>
      <c r="B132" s="56" t="s">
        <v>172</v>
      </c>
      <c r="C132" s="57" t="s">
        <v>80</v>
      </c>
      <c r="D132" s="58"/>
      <c r="E132" s="59"/>
      <c r="F132" s="60">
        <f>+P142</f>
      </c>
      <c r="G132" s="61">
        <f>+Q142</f>
      </c>
      <c r="H132" s="60">
        <f>P138</f>
      </c>
      <c r="I132" s="61">
        <f>Q138</f>
      </c>
      <c r="J132" s="60">
        <f>P140</f>
      </c>
      <c r="K132" s="61">
        <f>Q140</f>
      </c>
      <c r="L132" s="60"/>
      <c r="M132" s="61"/>
      <c r="N132" s="62">
        <f>IF(SUM(D132:M132)=0,"",COUNTIF(E132:E135,"3"))</f>
      </c>
      <c r="O132" s="63">
        <f>IF(SUM(E132:N132)=0,"",COUNTIF(D132:D135,"3"))</f>
      </c>
      <c r="P132" s="64">
        <f>IF(SUM(D132:M132)=0,"",SUM(E132:E135))</f>
      </c>
      <c r="Q132" s="65">
        <f>IF(SUM(D132:M132)=0,"",SUM(D132:D135))</f>
      </c>
      <c r="R132" s="170"/>
      <c r="S132" s="171"/>
      <c r="U132" s="5">
        <f>+U138+U140+U142</f>
        <v>0</v>
      </c>
      <c r="V132" s="6">
        <f>+V138+V140+V142</f>
        <v>0</v>
      </c>
      <c r="W132" s="7">
        <f>+U132-V132</f>
        <v>0</v>
      </c>
      <c r="AI132" s="45"/>
      <c r="AJ132" s="45"/>
    </row>
    <row r="133" spans="1:36" ht="11.25">
      <c r="A133" s="4" t="s">
        <v>8</v>
      </c>
      <c r="B133" s="56" t="s">
        <v>206</v>
      </c>
      <c r="C133" s="57" t="s">
        <v>187</v>
      </c>
      <c r="D133" s="60">
        <f>+Q142</f>
      </c>
      <c r="E133" s="61">
        <f>+P142</f>
      </c>
      <c r="F133" s="58"/>
      <c r="G133" s="59"/>
      <c r="H133" s="60">
        <f>P141</f>
      </c>
      <c r="I133" s="61">
        <f>Q141</f>
      </c>
      <c r="J133" s="60">
        <f>P139</f>
      </c>
      <c r="K133" s="61">
        <f>Q139</f>
      </c>
      <c r="L133" s="60"/>
      <c r="M133" s="61"/>
      <c r="N133" s="62">
        <f>IF(SUM(D133:M133)=0,"",COUNTIF(G132:G135,"3"))</f>
      </c>
      <c r="O133" s="63">
        <f>IF(SUM(E133:N133)=0,"",COUNTIF(F132:F135,"3"))</f>
      </c>
      <c r="P133" s="64">
        <f>IF(SUM(D133:M133)=0,"",SUM(G132:G135))</f>
      </c>
      <c r="Q133" s="65">
        <f>IF(SUM(D133:M133)=0,"",SUM(F132:F135))</f>
      </c>
      <c r="R133" s="170"/>
      <c r="S133" s="171"/>
      <c r="U133" s="5">
        <f>+U139+U141+V142</f>
        <v>0</v>
      </c>
      <c r="V133" s="6">
        <f>+V139+V141+U142</f>
        <v>0</v>
      </c>
      <c r="W133" s="7">
        <f>+U133-V133</f>
        <v>0</v>
      </c>
      <c r="AI133" s="45"/>
      <c r="AJ133" s="45"/>
    </row>
    <row r="134" spans="1:36" ht="11.25">
      <c r="A134" s="4" t="s">
        <v>9</v>
      </c>
      <c r="B134" s="56" t="s">
        <v>207</v>
      </c>
      <c r="C134" s="57" t="s">
        <v>162</v>
      </c>
      <c r="D134" s="60">
        <f>+Q138</f>
      </c>
      <c r="E134" s="61">
        <f>+P138</f>
      </c>
      <c r="F134" s="60">
        <f>Q141</f>
      </c>
      <c r="G134" s="61">
        <f>P141</f>
      </c>
      <c r="H134" s="58"/>
      <c r="I134" s="59"/>
      <c r="J134" s="60">
        <f>P143</f>
      </c>
      <c r="K134" s="61">
        <f>Q143</f>
      </c>
      <c r="L134" s="60"/>
      <c r="M134" s="61"/>
      <c r="N134" s="62">
        <f>IF(SUM(D134:M134)=0,"",COUNTIF(I132:I135,"3"))</f>
      </c>
      <c r="O134" s="63">
        <f>IF(SUM(E134:N134)=0,"",COUNTIF(H132:H135,"3"))</f>
      </c>
      <c r="P134" s="64">
        <f>IF(SUM(D134:M134)=0,"",SUM(I132:I135))</f>
      </c>
      <c r="Q134" s="65">
        <f>IF(SUM(D134:M134)=0,"",SUM(H132:H135))</f>
      </c>
      <c r="R134" s="170"/>
      <c r="S134" s="171"/>
      <c r="U134" s="5">
        <f>+V138+V141+U143</f>
        <v>0</v>
      </c>
      <c r="V134" s="6">
        <f>+U138+U141+V143</f>
        <v>0</v>
      </c>
      <c r="W134" s="7">
        <f>+U134-V134</f>
        <v>0</v>
      </c>
      <c r="AI134" s="45"/>
      <c r="AJ134" s="45"/>
    </row>
    <row r="135" spans="1:36" ht="12" thickBot="1">
      <c r="A135" s="8" t="s">
        <v>10</v>
      </c>
      <c r="B135" s="66" t="s">
        <v>177</v>
      </c>
      <c r="C135" s="67" t="s">
        <v>85</v>
      </c>
      <c r="D135" s="68">
        <f>Q140</f>
      </c>
      <c r="E135" s="69">
        <f>P140</f>
      </c>
      <c r="F135" s="68">
        <f>Q139</f>
      </c>
      <c r="G135" s="69">
        <f>P139</f>
      </c>
      <c r="H135" s="68">
        <f>Q143</f>
      </c>
      <c r="I135" s="69">
        <f>P143</f>
      </c>
      <c r="J135" s="70"/>
      <c r="K135" s="71"/>
      <c r="L135" s="68"/>
      <c r="M135" s="69"/>
      <c r="N135" s="72">
        <f>IF(SUM(D135:M135)=0,"",COUNTIF(K132:K135,"3"))</f>
      </c>
      <c r="O135" s="73">
        <f>IF(SUM(E135:N135)=0,"",COUNTIF(J132:J135,"3"))</f>
      </c>
      <c r="P135" s="74">
        <f>IF(SUM(D135:M136)=0,"",SUM(K132:K135))</f>
      </c>
      <c r="Q135" s="75">
        <f>IF(SUM(D135:M135)=0,"",SUM(J132:J135))</f>
      </c>
      <c r="R135" s="172"/>
      <c r="S135" s="173"/>
      <c r="U135" s="5">
        <f>+V139+V140+V143</f>
        <v>0</v>
      </c>
      <c r="V135" s="6">
        <f>+U139+U140+U143</f>
        <v>0</v>
      </c>
      <c r="W135" s="7">
        <f>+U135-V135</f>
        <v>0</v>
      </c>
      <c r="AI135" s="45"/>
      <c r="AJ135" s="45"/>
    </row>
    <row r="136" spans="1:36" ht="12" thickTop="1">
      <c r="A136" s="9"/>
      <c r="B136" s="10" t="s">
        <v>18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76"/>
      <c r="U136" s="77"/>
      <c r="V136" s="11" t="s">
        <v>19</v>
      </c>
      <c r="W136" s="12">
        <f>SUM(W132:W135)</f>
        <v>0</v>
      </c>
      <c r="X136" s="11" t="str">
        <f>IF(W136=0,"OK","Virhe")</f>
        <v>OK</v>
      </c>
      <c r="AI136" s="45"/>
      <c r="AJ136" s="45"/>
    </row>
    <row r="137" spans="1:36" ht="12" thickBot="1">
      <c r="A137" s="13"/>
      <c r="B137" s="78" t="s">
        <v>20</v>
      </c>
      <c r="C137" s="79"/>
      <c r="D137" s="79"/>
      <c r="E137" s="80"/>
      <c r="F137" s="174" t="s">
        <v>21</v>
      </c>
      <c r="G137" s="175"/>
      <c r="H137" s="176" t="s">
        <v>22</v>
      </c>
      <c r="I137" s="177"/>
      <c r="J137" s="176" t="s">
        <v>23</v>
      </c>
      <c r="K137" s="177"/>
      <c r="L137" s="176" t="s">
        <v>24</v>
      </c>
      <c r="M137" s="177"/>
      <c r="N137" s="176" t="s">
        <v>25</v>
      </c>
      <c r="O137" s="177"/>
      <c r="P137" s="178" t="s">
        <v>26</v>
      </c>
      <c r="Q137" s="179"/>
      <c r="S137" s="81"/>
      <c r="U137" s="14" t="s">
        <v>15</v>
      </c>
      <c r="V137" s="15"/>
      <c r="W137" s="82" t="s">
        <v>16</v>
      </c>
      <c r="AI137" s="45"/>
      <c r="AJ137" s="45"/>
    </row>
    <row r="138" spans="1:36" ht="11.25">
      <c r="A138" s="16" t="s">
        <v>27</v>
      </c>
      <c r="B138" s="83" t="str">
        <f>IF(B132&gt;"",B132,"")</f>
        <v>Eino Määttä</v>
      </c>
      <c r="C138" s="60" t="str">
        <f>IF(B134&gt;"",B134,"")</f>
        <v>Lauri Saukko</v>
      </c>
      <c r="D138" s="84"/>
      <c r="E138" s="85"/>
      <c r="F138" s="158"/>
      <c r="G138" s="169"/>
      <c r="H138" s="159"/>
      <c r="I138" s="160"/>
      <c r="J138" s="159"/>
      <c r="K138" s="160"/>
      <c r="L138" s="159"/>
      <c r="M138" s="160"/>
      <c r="N138" s="159"/>
      <c r="O138" s="160"/>
      <c r="P138" s="86">
        <f aca="true" t="shared" si="112" ref="P138:P143">IF(COUNT(F138:N138)=0,"",COUNTIF(F138:N138,"&gt;=0"))</f>
      </c>
      <c r="Q138" s="87">
        <f aca="true" t="shared" si="113" ref="Q138:Q143">IF(COUNT(F138:N138)=0,"",(IF(LEFT(F138,1)="-",1,0)+IF(LEFT(H138,1)="-",1,0)+IF(LEFT(J138,1)="-",1,0)+IF(LEFT(L138,1)="-",1,0)+IF(LEFT(N138,1)="-",1,0)))</f>
      </c>
      <c r="R138" s="88"/>
      <c r="S138" s="89"/>
      <c r="U138" s="90">
        <f aca="true" t="shared" si="114" ref="U138:V143">+Y138+AA138+AC138+AE138+AG138</f>
        <v>0</v>
      </c>
      <c r="V138" s="91">
        <f t="shared" si="114"/>
        <v>0</v>
      </c>
      <c r="W138" s="92">
        <f aca="true" t="shared" si="115" ref="W138:W143">+U138-V138</f>
        <v>0</v>
      </c>
      <c r="Y138" s="17">
        <f aca="true" t="shared" si="116" ref="Y138:Y143">IF(F138="",0,IF(LEFT(F138,1)="-",ABS(F138),(IF(F138&gt;9,F138+2,11))))</f>
        <v>0</v>
      </c>
      <c r="Z138" s="18">
        <f aca="true" t="shared" si="117" ref="Z138:Z143">IF(F138="",0,IF(LEFT(F138,1)="-",(IF(ABS(F138)&gt;9,(ABS(F138)+2),11)),F138))</f>
        <v>0</v>
      </c>
      <c r="AA138" s="19">
        <f aca="true" t="shared" si="118" ref="AA138:AA143">IF(H138="",0,IF(LEFT(H138,1)="-",ABS(H138),(IF(H138&gt;9,H138+2,11))))</f>
        <v>0</v>
      </c>
      <c r="AB138" s="18">
        <f aca="true" t="shared" si="119" ref="AB138:AB143">IF(H138="",0,IF(LEFT(H138,1)="-",(IF(ABS(H138)&gt;9,(ABS(H138)+2),11)),H138))</f>
        <v>0</v>
      </c>
      <c r="AC138" s="19">
        <f aca="true" t="shared" si="120" ref="AC138:AC143">IF(J138="",0,IF(LEFT(J138,1)="-",ABS(J138),(IF(J138&gt;9,J138+2,11))))</f>
        <v>0</v>
      </c>
      <c r="AD138" s="18">
        <f aca="true" t="shared" si="121" ref="AD138:AD143">IF(J138="",0,IF(LEFT(J138,1)="-",(IF(ABS(J138)&gt;9,(ABS(J138)+2),11)),J138))</f>
        <v>0</v>
      </c>
      <c r="AE138" s="19">
        <f aca="true" t="shared" si="122" ref="AE138:AE143">IF(L138="",0,IF(LEFT(L138,1)="-",ABS(L138),(IF(L138&gt;9,L138+2,11))))</f>
        <v>0</v>
      </c>
      <c r="AF138" s="18">
        <f aca="true" t="shared" si="123" ref="AF138:AF143">IF(L138="",0,IF(LEFT(L138,1)="-",(IF(ABS(L138)&gt;9,(ABS(L138)+2),11)),L138))</f>
        <v>0</v>
      </c>
      <c r="AG138" s="19">
        <f aca="true" t="shared" si="124" ref="AG138:AG143">IF(N138="",0,IF(LEFT(N138,1)="-",ABS(N138),(IF(N138&gt;9,N138+2,11))))</f>
        <v>0</v>
      </c>
      <c r="AH138" s="18">
        <f aca="true" t="shared" si="125" ref="AH138:AH143">IF(N138="",0,IF(LEFT(N138,1)="-",(IF(ABS(N138)&gt;9,(ABS(N138)+2),11)),N138))</f>
        <v>0</v>
      </c>
      <c r="AI138" s="45"/>
      <c r="AJ138" s="45"/>
    </row>
    <row r="139" spans="1:36" ht="11.25">
      <c r="A139" s="16" t="s">
        <v>28</v>
      </c>
      <c r="B139" s="83" t="str">
        <f>IF(B133&gt;"",B133,"")</f>
        <v>Juassi Toikka</v>
      </c>
      <c r="C139" s="60" t="str">
        <f>IF(B135&gt;"",B135,"")</f>
        <v>Eero Nordling</v>
      </c>
      <c r="D139" s="84"/>
      <c r="E139" s="85"/>
      <c r="F139" s="163"/>
      <c r="G139" s="164"/>
      <c r="H139" s="163"/>
      <c r="I139" s="164"/>
      <c r="J139" s="163"/>
      <c r="K139" s="164"/>
      <c r="L139" s="163"/>
      <c r="M139" s="164"/>
      <c r="N139" s="163"/>
      <c r="O139" s="164"/>
      <c r="P139" s="86">
        <f t="shared" si="112"/>
      </c>
      <c r="Q139" s="87">
        <f t="shared" si="113"/>
      </c>
      <c r="R139" s="93"/>
      <c r="S139" s="94"/>
      <c r="U139" s="90">
        <f t="shared" si="114"/>
        <v>0</v>
      </c>
      <c r="V139" s="91">
        <f t="shared" si="114"/>
        <v>0</v>
      </c>
      <c r="W139" s="92">
        <f t="shared" si="115"/>
        <v>0</v>
      </c>
      <c r="Y139" s="20">
        <f t="shared" si="116"/>
        <v>0</v>
      </c>
      <c r="Z139" s="21">
        <f t="shared" si="117"/>
        <v>0</v>
      </c>
      <c r="AA139" s="22">
        <f t="shared" si="118"/>
        <v>0</v>
      </c>
      <c r="AB139" s="21">
        <f t="shared" si="119"/>
        <v>0</v>
      </c>
      <c r="AC139" s="22">
        <f t="shared" si="120"/>
        <v>0</v>
      </c>
      <c r="AD139" s="21">
        <f t="shared" si="121"/>
        <v>0</v>
      </c>
      <c r="AE139" s="22">
        <f t="shared" si="122"/>
        <v>0</v>
      </c>
      <c r="AF139" s="21">
        <f t="shared" si="123"/>
        <v>0</v>
      </c>
      <c r="AG139" s="22">
        <f t="shared" si="124"/>
        <v>0</v>
      </c>
      <c r="AH139" s="21">
        <f t="shared" si="125"/>
        <v>0</v>
      </c>
      <c r="AI139" s="45"/>
      <c r="AJ139" s="45"/>
    </row>
    <row r="140" spans="1:36" ht="12" thickBot="1">
      <c r="A140" s="16" t="s">
        <v>29</v>
      </c>
      <c r="B140" s="95" t="str">
        <f>IF(B132&gt;"",B132,"")</f>
        <v>Eino Määttä</v>
      </c>
      <c r="C140" s="96" t="str">
        <f>IF(B135&gt;"",B135,"")</f>
        <v>Eero Nordling</v>
      </c>
      <c r="D140" s="79"/>
      <c r="E140" s="80"/>
      <c r="F140" s="167"/>
      <c r="G140" s="168"/>
      <c r="H140" s="167"/>
      <c r="I140" s="168"/>
      <c r="J140" s="167"/>
      <c r="K140" s="168"/>
      <c r="L140" s="167"/>
      <c r="M140" s="168"/>
      <c r="N140" s="167"/>
      <c r="O140" s="168"/>
      <c r="P140" s="86">
        <f t="shared" si="112"/>
      </c>
      <c r="Q140" s="87">
        <f t="shared" si="113"/>
      </c>
      <c r="R140" s="93"/>
      <c r="S140" s="94"/>
      <c r="U140" s="90">
        <f t="shared" si="114"/>
        <v>0</v>
      </c>
      <c r="V140" s="91">
        <f t="shared" si="114"/>
        <v>0</v>
      </c>
      <c r="W140" s="92">
        <f t="shared" si="115"/>
        <v>0</v>
      </c>
      <c r="Y140" s="20">
        <f t="shared" si="116"/>
        <v>0</v>
      </c>
      <c r="Z140" s="21">
        <f t="shared" si="117"/>
        <v>0</v>
      </c>
      <c r="AA140" s="22">
        <f t="shared" si="118"/>
        <v>0</v>
      </c>
      <c r="AB140" s="21">
        <f t="shared" si="119"/>
        <v>0</v>
      </c>
      <c r="AC140" s="22">
        <f t="shared" si="120"/>
        <v>0</v>
      </c>
      <c r="AD140" s="21">
        <f t="shared" si="121"/>
        <v>0</v>
      </c>
      <c r="AE140" s="22">
        <f t="shared" si="122"/>
        <v>0</v>
      </c>
      <c r="AF140" s="21">
        <f t="shared" si="123"/>
        <v>0</v>
      </c>
      <c r="AG140" s="22">
        <f t="shared" si="124"/>
        <v>0</v>
      </c>
      <c r="AH140" s="21">
        <f t="shared" si="125"/>
        <v>0</v>
      </c>
      <c r="AI140" s="45"/>
      <c r="AJ140" s="45"/>
    </row>
    <row r="141" spans="1:36" ht="11.25">
      <c r="A141" s="16" t="s">
        <v>30</v>
      </c>
      <c r="B141" s="83" t="str">
        <f>IF(B133&gt;"",B133,"")</f>
        <v>Juassi Toikka</v>
      </c>
      <c r="C141" s="60" t="str">
        <f>IF(B134&gt;"",B134,"")</f>
        <v>Lauri Saukko</v>
      </c>
      <c r="D141" s="84"/>
      <c r="E141" s="85"/>
      <c r="F141" s="159"/>
      <c r="G141" s="160"/>
      <c r="H141" s="159"/>
      <c r="I141" s="160"/>
      <c r="J141" s="159"/>
      <c r="K141" s="160"/>
      <c r="L141" s="159"/>
      <c r="M141" s="160"/>
      <c r="N141" s="159"/>
      <c r="O141" s="160"/>
      <c r="P141" s="86">
        <f t="shared" si="112"/>
      </c>
      <c r="Q141" s="87">
        <f t="shared" si="113"/>
      </c>
      <c r="R141" s="93"/>
      <c r="S141" s="94"/>
      <c r="U141" s="90">
        <f t="shared" si="114"/>
        <v>0</v>
      </c>
      <c r="V141" s="91">
        <f t="shared" si="114"/>
        <v>0</v>
      </c>
      <c r="W141" s="92">
        <f t="shared" si="115"/>
        <v>0</v>
      </c>
      <c r="Y141" s="20">
        <f t="shared" si="116"/>
        <v>0</v>
      </c>
      <c r="Z141" s="21">
        <f t="shared" si="117"/>
        <v>0</v>
      </c>
      <c r="AA141" s="22">
        <f t="shared" si="118"/>
        <v>0</v>
      </c>
      <c r="AB141" s="21">
        <f t="shared" si="119"/>
        <v>0</v>
      </c>
      <c r="AC141" s="22">
        <f t="shared" si="120"/>
        <v>0</v>
      </c>
      <c r="AD141" s="21">
        <f t="shared" si="121"/>
        <v>0</v>
      </c>
      <c r="AE141" s="22">
        <f t="shared" si="122"/>
        <v>0</v>
      </c>
      <c r="AF141" s="21">
        <f t="shared" si="123"/>
        <v>0</v>
      </c>
      <c r="AG141" s="22">
        <f t="shared" si="124"/>
        <v>0</v>
      </c>
      <c r="AH141" s="21">
        <f t="shared" si="125"/>
        <v>0</v>
      </c>
      <c r="AI141" s="45"/>
      <c r="AJ141" s="45"/>
    </row>
    <row r="142" spans="1:36" ht="11.25">
      <c r="A142" s="16" t="s">
        <v>31</v>
      </c>
      <c r="B142" s="83" t="str">
        <f>IF(B132&gt;"",B132,"")</f>
        <v>Eino Määttä</v>
      </c>
      <c r="C142" s="60" t="str">
        <f>IF(B133&gt;"",B133,"")</f>
        <v>Juassi Toikka</v>
      </c>
      <c r="D142" s="84"/>
      <c r="E142" s="85"/>
      <c r="F142" s="163"/>
      <c r="G142" s="164"/>
      <c r="H142" s="163"/>
      <c r="I142" s="164"/>
      <c r="J142" s="163"/>
      <c r="K142" s="164"/>
      <c r="L142" s="163"/>
      <c r="M142" s="164"/>
      <c r="N142" s="163"/>
      <c r="O142" s="164"/>
      <c r="P142" s="86">
        <f t="shared" si="112"/>
      </c>
      <c r="Q142" s="87">
        <f t="shared" si="113"/>
      </c>
      <c r="R142" s="93"/>
      <c r="S142" s="94"/>
      <c r="U142" s="90">
        <f t="shared" si="114"/>
        <v>0</v>
      </c>
      <c r="V142" s="91">
        <f t="shared" si="114"/>
        <v>0</v>
      </c>
      <c r="W142" s="92">
        <f t="shared" si="115"/>
        <v>0</v>
      </c>
      <c r="Y142" s="20">
        <f t="shared" si="116"/>
        <v>0</v>
      </c>
      <c r="Z142" s="21">
        <f t="shared" si="117"/>
        <v>0</v>
      </c>
      <c r="AA142" s="22">
        <f t="shared" si="118"/>
        <v>0</v>
      </c>
      <c r="AB142" s="21">
        <f t="shared" si="119"/>
        <v>0</v>
      </c>
      <c r="AC142" s="22">
        <f t="shared" si="120"/>
        <v>0</v>
      </c>
      <c r="AD142" s="21">
        <f t="shared" si="121"/>
        <v>0</v>
      </c>
      <c r="AE142" s="22">
        <f t="shared" si="122"/>
        <v>0</v>
      </c>
      <c r="AF142" s="21">
        <f t="shared" si="123"/>
        <v>0</v>
      </c>
      <c r="AG142" s="22">
        <f t="shared" si="124"/>
        <v>0</v>
      </c>
      <c r="AH142" s="21">
        <f t="shared" si="125"/>
        <v>0</v>
      </c>
      <c r="AI142" s="45"/>
      <c r="AJ142" s="45"/>
    </row>
    <row r="143" spans="1:36" ht="12" thickBot="1">
      <c r="A143" s="23" t="s">
        <v>32</v>
      </c>
      <c r="B143" s="97" t="str">
        <f>IF(B134&gt;"",B134,"")</f>
        <v>Lauri Saukko</v>
      </c>
      <c r="C143" s="98" t="str">
        <f>IF(B135&gt;"",B135,"")</f>
        <v>Eero Nordling</v>
      </c>
      <c r="D143" s="99"/>
      <c r="E143" s="100"/>
      <c r="F143" s="165"/>
      <c r="G143" s="166"/>
      <c r="H143" s="165"/>
      <c r="I143" s="166"/>
      <c r="J143" s="165"/>
      <c r="K143" s="166"/>
      <c r="L143" s="165"/>
      <c r="M143" s="166"/>
      <c r="N143" s="165"/>
      <c r="O143" s="166"/>
      <c r="P143" s="101">
        <f t="shared" si="112"/>
      </c>
      <c r="Q143" s="102">
        <f t="shared" si="113"/>
      </c>
      <c r="R143" s="103"/>
      <c r="S143" s="104"/>
      <c r="U143" s="90">
        <f t="shared" si="114"/>
        <v>0</v>
      </c>
      <c r="V143" s="91">
        <f t="shared" si="114"/>
        <v>0</v>
      </c>
      <c r="W143" s="92">
        <f t="shared" si="115"/>
        <v>0</v>
      </c>
      <c r="Y143" s="24">
        <f t="shared" si="116"/>
        <v>0</v>
      </c>
      <c r="Z143" s="25">
        <f t="shared" si="117"/>
        <v>0</v>
      </c>
      <c r="AA143" s="26">
        <f t="shared" si="118"/>
        <v>0</v>
      </c>
      <c r="AB143" s="25">
        <f t="shared" si="119"/>
        <v>0</v>
      </c>
      <c r="AC143" s="26">
        <f t="shared" si="120"/>
        <v>0</v>
      </c>
      <c r="AD143" s="25">
        <f t="shared" si="121"/>
        <v>0</v>
      </c>
      <c r="AE143" s="26">
        <f t="shared" si="122"/>
        <v>0</v>
      </c>
      <c r="AF143" s="25">
        <f t="shared" si="123"/>
        <v>0</v>
      </c>
      <c r="AG143" s="26">
        <f t="shared" si="124"/>
        <v>0</v>
      </c>
      <c r="AH143" s="25">
        <f t="shared" si="125"/>
        <v>0</v>
      </c>
      <c r="AI143" s="45"/>
      <c r="AJ143" s="45"/>
    </row>
    <row r="144" spans="35:36" ht="12" thickTop="1">
      <c r="AI144" s="45"/>
      <c r="AJ144" s="45"/>
    </row>
    <row r="145" spans="35:36" ht="11.25">
      <c r="AI145" s="45"/>
      <c r="AJ145" s="45"/>
    </row>
    <row r="146" spans="35:36" ht="11.25">
      <c r="AI146" s="45"/>
      <c r="AJ146" s="45"/>
    </row>
    <row r="147" spans="35:36" ht="11.25">
      <c r="AI147" s="45"/>
      <c r="AJ147" s="45"/>
    </row>
    <row r="148" spans="35:36" ht="11.25">
      <c r="AI148" s="45"/>
      <c r="AJ148" s="45"/>
    </row>
    <row r="149" spans="35:36" ht="11.25">
      <c r="AI149" s="45"/>
      <c r="AJ149" s="45"/>
    </row>
    <row r="150" spans="35:36" ht="11.25">
      <c r="AI150" s="45"/>
      <c r="AJ150" s="45"/>
    </row>
    <row r="151" spans="35:36" ht="11.25">
      <c r="AI151" s="45"/>
      <c r="AJ151" s="45"/>
    </row>
    <row r="152" spans="35:36" ht="11.25">
      <c r="AI152" s="45"/>
      <c r="AJ152" s="45"/>
    </row>
  </sheetData>
  <mergeCells count="477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J82:M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N97:P97"/>
    <mergeCell ref="Q97:S97"/>
    <mergeCell ref="D98:F98"/>
    <mergeCell ref="G98:I98"/>
    <mergeCell ref="J98:M98"/>
    <mergeCell ref="Q98:S98"/>
    <mergeCell ref="D99:E99"/>
    <mergeCell ref="F99:G99"/>
    <mergeCell ref="H99:I99"/>
    <mergeCell ref="J99:K99"/>
    <mergeCell ref="L99:M99"/>
    <mergeCell ref="R99:S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N113:P113"/>
    <mergeCell ref="Q113:S113"/>
    <mergeCell ref="D114:F114"/>
    <mergeCell ref="G114:I114"/>
    <mergeCell ref="J114:M114"/>
    <mergeCell ref="Q114:S114"/>
    <mergeCell ref="D115:E115"/>
    <mergeCell ref="F115:G115"/>
    <mergeCell ref="H115:I115"/>
    <mergeCell ref="J115:K115"/>
    <mergeCell ref="L115:M115"/>
    <mergeCell ref="R115:S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N129:P129"/>
    <mergeCell ref="Q129:S129"/>
    <mergeCell ref="D130:F130"/>
    <mergeCell ref="G130:I130"/>
    <mergeCell ref="J130:M130"/>
    <mergeCell ref="Q130:S130"/>
    <mergeCell ref="D131:E131"/>
    <mergeCell ref="F131:G131"/>
    <mergeCell ref="H131:I131"/>
    <mergeCell ref="J131:K131"/>
    <mergeCell ref="L131:M131"/>
    <mergeCell ref="R131:S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08"/>
  <sheetViews>
    <sheetView workbookViewId="0" topLeftCell="A1">
      <selection activeCell="Q97" sqref="Q97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40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53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  <c r="AI1" s="45"/>
      <c r="AJ1" s="45"/>
      <c r="AK1" s="45"/>
      <c r="AL1" s="45"/>
      <c r="AM1" s="45"/>
      <c r="AN1" s="45"/>
    </row>
    <row r="2" spans="1:40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0.5</v>
      </c>
      <c r="R2" s="195"/>
      <c r="S2" s="196"/>
      <c r="AI2" s="45"/>
      <c r="AJ2" s="45"/>
      <c r="AK2" s="45"/>
      <c r="AL2" s="45"/>
      <c r="AM2" s="45"/>
      <c r="AN2" s="45"/>
    </row>
    <row r="3" spans="1:40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  <c r="AI3" s="45"/>
      <c r="AJ3" s="45"/>
      <c r="AK3" s="45"/>
      <c r="AL3" s="45"/>
      <c r="AM3" s="45"/>
      <c r="AN3" s="45"/>
    </row>
    <row r="4" spans="1:40" ht="11.25">
      <c r="A4" s="4" t="s">
        <v>7</v>
      </c>
      <c r="B4" s="56" t="s">
        <v>192</v>
      </c>
      <c r="C4" s="57" t="s">
        <v>71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  <c r="AI4" s="45"/>
      <c r="AJ4" s="45"/>
      <c r="AK4" s="45"/>
      <c r="AL4" s="45"/>
      <c r="AM4" s="45"/>
      <c r="AN4" s="45"/>
    </row>
    <row r="5" spans="1:40" ht="11.25">
      <c r="A5" s="4" t="s">
        <v>8</v>
      </c>
      <c r="B5" s="56" t="s">
        <v>201</v>
      </c>
      <c r="C5" s="57" t="s">
        <v>69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  <c r="AI5" s="45"/>
      <c r="AJ5" s="45"/>
      <c r="AK5" s="45"/>
      <c r="AL5" s="45"/>
      <c r="AM5" s="45"/>
      <c r="AN5" s="45"/>
    </row>
    <row r="6" spans="1:40" ht="11.25">
      <c r="A6" s="4" t="s">
        <v>9</v>
      </c>
      <c r="B6" s="56" t="s">
        <v>211</v>
      </c>
      <c r="C6" s="57" t="s">
        <v>77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  <c r="AI6" s="45"/>
      <c r="AJ6" s="45"/>
      <c r="AK6" s="45"/>
      <c r="AL6" s="45"/>
      <c r="AM6" s="45"/>
      <c r="AN6" s="45"/>
    </row>
    <row r="7" spans="1:40" ht="12" thickBot="1">
      <c r="A7" s="8" t="s">
        <v>10</v>
      </c>
      <c r="B7" s="66"/>
      <c r="C7" s="67"/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  <c r="AI7" s="45"/>
      <c r="AJ7" s="45"/>
      <c r="AK7" s="45"/>
      <c r="AL7" s="45"/>
      <c r="AM7" s="45"/>
      <c r="AN7" s="45"/>
    </row>
    <row r="8" spans="1:40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  <c r="AI8" s="45"/>
      <c r="AJ8" s="45"/>
      <c r="AK8" s="45"/>
      <c r="AL8" s="45"/>
      <c r="AM8" s="45"/>
      <c r="AN8" s="45"/>
    </row>
    <row r="9" spans="1:40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  <c r="AI9" s="45"/>
      <c r="AJ9" s="45"/>
      <c r="AK9" s="45"/>
      <c r="AL9" s="45"/>
      <c r="AM9" s="45"/>
      <c r="AN9" s="45"/>
    </row>
    <row r="10" spans="1:40" ht="11.25">
      <c r="A10" s="16" t="s">
        <v>27</v>
      </c>
      <c r="B10" s="83" t="str">
        <f>IF(B4&gt;"",B4,"")</f>
        <v>Kaj Blomfelt</v>
      </c>
      <c r="C10" s="60" t="str">
        <f>IF(B6&gt;"",B6,"")</f>
        <v>Leif Virtanen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  <c r="AI10" s="45"/>
      <c r="AJ10" s="45"/>
      <c r="AK10" s="45"/>
      <c r="AL10" s="45"/>
      <c r="AM10" s="45"/>
      <c r="AN10" s="45"/>
    </row>
    <row r="11" spans="1:40" ht="11.25">
      <c r="A11" s="16" t="s">
        <v>28</v>
      </c>
      <c r="B11" s="83" t="str">
        <f>IF(B5&gt;"",B5,"")</f>
        <v>Charles Wickman</v>
      </c>
      <c r="C11" s="60">
        <f>IF(B7&gt;"",B7,"")</f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  <c r="AI11" s="45"/>
      <c r="AJ11" s="45"/>
      <c r="AK11" s="45"/>
      <c r="AL11" s="45"/>
      <c r="AM11" s="45"/>
      <c r="AN11" s="45"/>
    </row>
    <row r="12" spans="1:40" ht="12" thickBot="1">
      <c r="A12" s="16" t="s">
        <v>29</v>
      </c>
      <c r="B12" s="95" t="str">
        <f>IF(B4&gt;"",B4,"")</f>
        <v>Kaj Blomfelt</v>
      </c>
      <c r="C12" s="96">
        <f>IF(B7&gt;"",B7,"")</f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  <c r="AI12" s="45"/>
      <c r="AJ12" s="45"/>
      <c r="AK12" s="45"/>
      <c r="AL12" s="45"/>
      <c r="AM12" s="45"/>
      <c r="AN12" s="45"/>
    </row>
    <row r="13" spans="1:40" ht="11.25">
      <c r="A13" s="16" t="s">
        <v>30</v>
      </c>
      <c r="B13" s="83" t="str">
        <f>IF(B5&gt;"",B5,"")</f>
        <v>Charles Wickman</v>
      </c>
      <c r="C13" s="60" t="str">
        <f>IF(B6&gt;"",B6,"")</f>
        <v>Leif Virtanen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  <c r="AI13" s="45"/>
      <c r="AJ13" s="45"/>
      <c r="AK13" s="45"/>
      <c r="AL13" s="45"/>
      <c r="AM13" s="45"/>
      <c r="AN13" s="45"/>
    </row>
    <row r="14" spans="1:40" ht="11.25">
      <c r="A14" s="16" t="s">
        <v>31</v>
      </c>
      <c r="B14" s="83" t="str">
        <f>IF(B4&gt;"",B4,"")</f>
        <v>Kaj Blomfelt</v>
      </c>
      <c r="C14" s="60" t="str">
        <f>IF(B5&gt;"",B5,"")</f>
        <v>Charles Wickman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  <c r="AI14" s="45"/>
      <c r="AJ14" s="45"/>
      <c r="AK14" s="45"/>
      <c r="AL14" s="45"/>
      <c r="AM14" s="45"/>
      <c r="AN14" s="45"/>
    </row>
    <row r="15" spans="1:40" ht="12" thickBot="1">
      <c r="A15" s="23" t="s">
        <v>32</v>
      </c>
      <c r="B15" s="97" t="str">
        <f>IF(B6&gt;"",B6,"")</f>
        <v>Leif Virtanen</v>
      </c>
      <c r="C15" s="98">
        <f>IF(B7&gt;"",B7,"")</f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  <c r="AI15" s="45"/>
      <c r="AJ15" s="45"/>
      <c r="AK15" s="45"/>
      <c r="AL15" s="45"/>
      <c r="AM15" s="45"/>
      <c r="AN15" s="45"/>
    </row>
    <row r="16" spans="35:40" ht="12.75" thickBot="1" thickTop="1">
      <c r="AI16" s="45"/>
      <c r="AJ16" s="45"/>
      <c r="AK16" s="45"/>
      <c r="AL16" s="45"/>
      <c r="AM16" s="45"/>
      <c r="AN16" s="45"/>
    </row>
    <row r="17" spans="1:40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53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  <c r="AI17" s="45"/>
      <c r="AJ17" s="45"/>
      <c r="AK17" s="45"/>
      <c r="AL17" s="45"/>
      <c r="AM17" s="45"/>
      <c r="AN17" s="45"/>
    </row>
    <row r="18" spans="1:40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0.5</v>
      </c>
      <c r="R18" s="195"/>
      <c r="S18" s="196"/>
      <c r="AI18" s="45"/>
      <c r="AJ18" s="45"/>
      <c r="AK18" s="45"/>
      <c r="AL18" s="45"/>
      <c r="AM18" s="45"/>
      <c r="AN18" s="45"/>
    </row>
    <row r="19" spans="1:40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  <c r="AI19" s="45"/>
      <c r="AJ19" s="45"/>
      <c r="AK19" s="45"/>
      <c r="AL19" s="45"/>
      <c r="AM19" s="45"/>
      <c r="AN19" s="45"/>
    </row>
    <row r="20" spans="1:40" ht="11.25">
      <c r="A20" s="4" t="s">
        <v>7</v>
      </c>
      <c r="B20" s="56" t="s">
        <v>212</v>
      </c>
      <c r="C20" s="57" t="s">
        <v>71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  <c r="AI20" s="45"/>
      <c r="AJ20" s="45"/>
      <c r="AK20" s="45"/>
      <c r="AL20" s="45"/>
      <c r="AM20" s="45"/>
      <c r="AN20" s="45"/>
    </row>
    <row r="21" spans="1:40" ht="11.25">
      <c r="A21" s="4" t="s">
        <v>8</v>
      </c>
      <c r="B21" s="56" t="s">
        <v>213</v>
      </c>
      <c r="C21" s="57" t="s">
        <v>223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  <c r="AI21" s="45"/>
      <c r="AJ21" s="45"/>
      <c r="AK21" s="45"/>
      <c r="AL21" s="45"/>
      <c r="AM21" s="45"/>
      <c r="AN21" s="45"/>
    </row>
    <row r="22" spans="1:40" ht="11.25">
      <c r="A22" s="4" t="s">
        <v>9</v>
      </c>
      <c r="B22" s="56" t="s">
        <v>214</v>
      </c>
      <c r="C22" s="57" t="s">
        <v>210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  <c r="AI22" s="45"/>
      <c r="AJ22" s="45"/>
      <c r="AK22" s="45"/>
      <c r="AL22" s="45"/>
      <c r="AM22" s="45"/>
      <c r="AN22" s="45"/>
    </row>
    <row r="23" spans="1:40" ht="12" thickBot="1">
      <c r="A23" s="8" t="s">
        <v>10</v>
      </c>
      <c r="B23" s="66"/>
      <c r="C23" s="67"/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  <c r="AI23" s="45"/>
      <c r="AJ23" s="45"/>
      <c r="AK23" s="45"/>
      <c r="AL23" s="45"/>
      <c r="AM23" s="45"/>
      <c r="AN23" s="45"/>
    </row>
    <row r="24" spans="1:40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  <c r="AI24" s="45"/>
      <c r="AJ24" s="45"/>
      <c r="AK24" s="45"/>
      <c r="AL24" s="45"/>
      <c r="AM24" s="45"/>
      <c r="AN24" s="45"/>
    </row>
    <row r="25" spans="1:40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  <c r="AI25" s="45"/>
      <c r="AJ25" s="45"/>
      <c r="AK25" s="45"/>
      <c r="AL25" s="45"/>
      <c r="AM25" s="45"/>
      <c r="AN25" s="45"/>
    </row>
    <row r="26" spans="1:40" ht="11.25">
      <c r="A26" s="16" t="s">
        <v>27</v>
      </c>
      <c r="B26" s="83" t="str">
        <f>IF(B20&gt;"",B20,"")</f>
        <v>Kai Merimaa</v>
      </c>
      <c r="C26" s="60" t="str">
        <f>IF(B22&gt;"",B22,"")</f>
        <v>Erkki Myöhänen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  <c r="AI26" s="45"/>
      <c r="AJ26" s="45"/>
      <c r="AK26" s="45"/>
      <c r="AL26" s="45"/>
      <c r="AM26" s="45"/>
      <c r="AN26" s="45"/>
    </row>
    <row r="27" spans="1:40" ht="11.25">
      <c r="A27" s="16" t="s">
        <v>28</v>
      </c>
      <c r="B27" s="83" t="str">
        <f>IF(B21&gt;"",B21,"")</f>
        <v>Osmo Ruskelin</v>
      </c>
      <c r="C27" s="60">
        <f>IF(B23&gt;"",B23,"")</f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  <c r="AI27" s="45"/>
      <c r="AJ27" s="45"/>
      <c r="AK27" s="45"/>
      <c r="AL27" s="45"/>
      <c r="AM27" s="45"/>
      <c r="AN27" s="45"/>
    </row>
    <row r="28" spans="1:40" ht="12" thickBot="1">
      <c r="A28" s="16" t="s">
        <v>29</v>
      </c>
      <c r="B28" s="95" t="str">
        <f>IF(B20&gt;"",B20,"")</f>
        <v>Kai Merimaa</v>
      </c>
      <c r="C28" s="96">
        <f>IF(B23&gt;"",B23,"")</f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  <c r="AI28" s="45"/>
      <c r="AJ28" s="45"/>
      <c r="AK28" s="45"/>
      <c r="AL28" s="45"/>
      <c r="AM28" s="45"/>
      <c r="AN28" s="45"/>
    </row>
    <row r="29" spans="1:40" ht="11.25">
      <c r="A29" s="16" t="s">
        <v>30</v>
      </c>
      <c r="B29" s="83" t="str">
        <f>IF(B21&gt;"",B21,"")</f>
        <v>Osmo Ruskelin</v>
      </c>
      <c r="C29" s="60" t="str">
        <f>IF(B22&gt;"",B22,"")</f>
        <v>Erkki Myöhänen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  <c r="AI29" s="45"/>
      <c r="AJ29" s="45"/>
      <c r="AK29" s="45"/>
      <c r="AL29" s="45"/>
      <c r="AM29" s="45"/>
      <c r="AN29" s="45"/>
    </row>
    <row r="30" spans="1:40" ht="11.25">
      <c r="A30" s="16" t="s">
        <v>31</v>
      </c>
      <c r="B30" s="83" t="str">
        <f>IF(B20&gt;"",B20,"")</f>
        <v>Kai Merimaa</v>
      </c>
      <c r="C30" s="60" t="str">
        <f>IF(B21&gt;"",B21,"")</f>
        <v>Osmo Ruskelin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  <c r="AI30" s="45"/>
      <c r="AJ30" s="45"/>
      <c r="AK30" s="45"/>
      <c r="AL30" s="45"/>
      <c r="AM30" s="45"/>
      <c r="AN30" s="45"/>
    </row>
    <row r="31" spans="1:40" ht="12" thickBot="1">
      <c r="A31" s="23" t="s">
        <v>32</v>
      </c>
      <c r="B31" s="97" t="str">
        <f>IF(B22&gt;"",B22,"")</f>
        <v>Erkki Myöhänen</v>
      </c>
      <c r="C31" s="98">
        <f>IF(B23&gt;"",B23,"")</f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  <c r="AI31" s="45"/>
      <c r="AJ31" s="45"/>
      <c r="AK31" s="45"/>
      <c r="AL31" s="45"/>
      <c r="AM31" s="45"/>
      <c r="AN31" s="45"/>
    </row>
    <row r="32" spans="35:40" ht="12.75" thickBot="1" thickTop="1">
      <c r="AI32" s="45"/>
      <c r="AJ32" s="45"/>
      <c r="AK32" s="45"/>
      <c r="AL32" s="45"/>
      <c r="AM32" s="45"/>
      <c r="AN32" s="45"/>
    </row>
    <row r="33" spans="1:40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53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  <c r="AI33" s="45"/>
      <c r="AJ33" s="45"/>
      <c r="AK33" s="45"/>
      <c r="AL33" s="45"/>
      <c r="AM33" s="45"/>
      <c r="AN33" s="45"/>
    </row>
    <row r="34" spans="1:40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0.5</v>
      </c>
      <c r="R34" s="195"/>
      <c r="S34" s="196"/>
      <c r="AI34" s="45"/>
      <c r="AJ34" s="45"/>
      <c r="AK34" s="45"/>
      <c r="AL34" s="45"/>
      <c r="AM34" s="45"/>
      <c r="AN34" s="45"/>
    </row>
    <row r="35" spans="1:40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  <c r="AI35" s="45"/>
      <c r="AJ35" s="45"/>
      <c r="AK35" s="45"/>
      <c r="AL35" s="45"/>
      <c r="AM35" s="45"/>
      <c r="AN35" s="45"/>
    </row>
    <row r="36" spans="1:40" ht="11.25">
      <c r="A36" s="4" t="s">
        <v>7</v>
      </c>
      <c r="B36" s="56" t="s">
        <v>198</v>
      </c>
      <c r="C36" s="57" t="s">
        <v>165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  <c r="AI36" s="45"/>
      <c r="AJ36" s="45"/>
      <c r="AK36" s="45"/>
      <c r="AL36" s="45"/>
      <c r="AM36" s="45"/>
      <c r="AN36" s="45"/>
    </row>
    <row r="37" spans="1:40" ht="11.25">
      <c r="A37" s="4" t="s">
        <v>8</v>
      </c>
      <c r="B37" s="56" t="s">
        <v>215</v>
      </c>
      <c r="C37" s="57" t="s">
        <v>112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  <c r="AI37" s="45"/>
      <c r="AJ37" s="45"/>
      <c r="AK37" s="45"/>
      <c r="AL37" s="45"/>
      <c r="AM37" s="45"/>
      <c r="AN37" s="45"/>
    </row>
    <row r="38" spans="1:40" ht="11.25">
      <c r="A38" s="4" t="s">
        <v>9</v>
      </c>
      <c r="B38" s="56" t="s">
        <v>191</v>
      </c>
      <c r="C38" s="57" t="s">
        <v>209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  <c r="AI38" s="45"/>
      <c r="AJ38" s="45"/>
      <c r="AK38" s="45"/>
      <c r="AL38" s="45"/>
      <c r="AM38" s="45"/>
      <c r="AN38" s="45"/>
    </row>
    <row r="39" spans="1:40" ht="12" thickBot="1">
      <c r="A39" s="8" t="s">
        <v>10</v>
      </c>
      <c r="B39" s="66" t="s">
        <v>190</v>
      </c>
      <c r="C39" s="67" t="s">
        <v>122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  <c r="AI39" s="45"/>
      <c r="AJ39" s="45"/>
      <c r="AK39" s="45"/>
      <c r="AL39" s="45"/>
      <c r="AM39" s="45"/>
      <c r="AN39" s="45"/>
    </row>
    <row r="40" spans="1:40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  <c r="AI40" s="45"/>
      <c r="AJ40" s="45"/>
      <c r="AK40" s="45"/>
      <c r="AL40" s="45"/>
      <c r="AM40" s="45"/>
      <c r="AN40" s="45"/>
    </row>
    <row r="41" spans="1:40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  <c r="AI41" s="45"/>
      <c r="AJ41" s="45"/>
      <c r="AK41" s="45"/>
      <c r="AL41" s="45"/>
      <c r="AM41" s="45"/>
      <c r="AN41" s="45"/>
    </row>
    <row r="42" spans="1:40" ht="11.25">
      <c r="A42" s="16" t="s">
        <v>27</v>
      </c>
      <c r="B42" s="83" t="str">
        <f>IF(B36&gt;"",B36,"")</f>
        <v>Pentti Naulapää</v>
      </c>
      <c r="C42" s="60" t="str">
        <f>IF(B38&gt;"",B38,"")</f>
        <v>Erkki Reinikainen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  <c r="AI42" s="45"/>
      <c r="AJ42" s="45"/>
      <c r="AK42" s="45"/>
      <c r="AL42" s="45"/>
      <c r="AM42" s="45"/>
      <c r="AN42" s="45"/>
    </row>
    <row r="43" spans="1:40" ht="11.25">
      <c r="A43" s="16" t="s">
        <v>28</v>
      </c>
      <c r="B43" s="83" t="str">
        <f>IF(B37&gt;"",B37,"")</f>
        <v>Yrjö Huotari</v>
      </c>
      <c r="C43" s="60" t="str">
        <f>IF(B39&gt;"",B39,"")</f>
        <v>Olli Virtanen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  <c r="AI43" s="45"/>
      <c r="AJ43" s="45"/>
      <c r="AK43" s="45"/>
      <c r="AL43" s="45"/>
      <c r="AM43" s="45"/>
      <c r="AN43" s="45"/>
    </row>
    <row r="44" spans="1:40" ht="12" thickBot="1">
      <c r="A44" s="16" t="s">
        <v>29</v>
      </c>
      <c r="B44" s="95" t="str">
        <f>IF(B36&gt;"",B36,"")</f>
        <v>Pentti Naulapää</v>
      </c>
      <c r="C44" s="96" t="str">
        <f>IF(B39&gt;"",B39,"")</f>
        <v>Olli Virtanen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  <c r="AI44" s="45"/>
      <c r="AJ44" s="45"/>
      <c r="AK44" s="45"/>
      <c r="AL44" s="45"/>
      <c r="AM44" s="45"/>
      <c r="AN44" s="45"/>
    </row>
    <row r="45" spans="1:40" ht="11.25">
      <c r="A45" s="16" t="s">
        <v>30</v>
      </c>
      <c r="B45" s="83" t="str">
        <f>IF(B37&gt;"",B37,"")</f>
        <v>Yrjö Huotari</v>
      </c>
      <c r="C45" s="60" t="str">
        <f>IF(B38&gt;"",B38,"")</f>
        <v>Erkki Reinikainen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  <c r="AI45" s="45"/>
      <c r="AJ45" s="45"/>
      <c r="AK45" s="45"/>
      <c r="AL45" s="45"/>
      <c r="AM45" s="45"/>
      <c r="AN45" s="45"/>
    </row>
    <row r="46" spans="1:40" ht="11.25">
      <c r="A46" s="16" t="s">
        <v>31</v>
      </c>
      <c r="B46" s="83" t="str">
        <f>IF(B36&gt;"",B36,"")</f>
        <v>Pentti Naulapää</v>
      </c>
      <c r="C46" s="60" t="str">
        <f>IF(B37&gt;"",B37,"")</f>
        <v>Yrjö Huotari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  <c r="AI46" s="45"/>
      <c r="AJ46" s="45"/>
      <c r="AK46" s="45"/>
      <c r="AL46" s="45"/>
      <c r="AM46" s="45"/>
      <c r="AN46" s="45"/>
    </row>
    <row r="47" spans="1:40" ht="12" thickBot="1">
      <c r="A47" s="23" t="s">
        <v>32</v>
      </c>
      <c r="B47" s="97" t="str">
        <f>IF(B38&gt;"",B38,"")</f>
        <v>Erkki Reinikainen</v>
      </c>
      <c r="C47" s="98" t="str">
        <f>IF(B39&gt;"",B39,"")</f>
        <v>Olli Virtanen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  <c r="AI47" s="45"/>
      <c r="AJ47" s="45"/>
      <c r="AK47" s="45"/>
      <c r="AL47" s="45"/>
      <c r="AM47" s="45"/>
      <c r="AN47" s="45"/>
    </row>
    <row r="48" spans="35:40" ht="12.75" thickBot="1" thickTop="1">
      <c r="AI48" s="45"/>
      <c r="AJ48" s="45"/>
      <c r="AK48" s="45"/>
      <c r="AL48" s="45"/>
      <c r="AM48" s="45"/>
      <c r="AN48" s="45"/>
    </row>
    <row r="49" spans="1:40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53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  <c r="AI49" s="45"/>
      <c r="AJ49" s="45"/>
      <c r="AK49" s="45"/>
      <c r="AL49" s="45"/>
      <c r="AM49" s="45"/>
      <c r="AN49" s="45"/>
    </row>
    <row r="50" spans="1:40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0.5</v>
      </c>
      <c r="R50" s="195"/>
      <c r="S50" s="196"/>
      <c r="AI50" s="45"/>
      <c r="AJ50" s="45"/>
      <c r="AK50" s="45"/>
      <c r="AL50" s="45"/>
      <c r="AM50" s="45"/>
      <c r="AN50" s="45"/>
    </row>
    <row r="51" spans="1:40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  <c r="AI51" s="45"/>
      <c r="AJ51" s="45"/>
      <c r="AK51" s="45"/>
      <c r="AL51" s="45"/>
      <c r="AM51" s="45"/>
      <c r="AN51" s="45"/>
    </row>
    <row r="52" spans="1:40" ht="11.25">
      <c r="A52" s="4" t="s">
        <v>7</v>
      </c>
      <c r="B52" s="56" t="s">
        <v>216</v>
      </c>
      <c r="C52" s="57" t="s">
        <v>75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  <c r="AI52" s="45"/>
      <c r="AJ52" s="45"/>
      <c r="AK52" s="45"/>
      <c r="AL52" s="45"/>
      <c r="AM52" s="45"/>
      <c r="AN52" s="45"/>
    </row>
    <row r="53" spans="1:40" ht="11.25">
      <c r="A53" s="4" t="s">
        <v>8</v>
      </c>
      <c r="B53" s="56" t="s">
        <v>217</v>
      </c>
      <c r="C53" s="57" t="s">
        <v>71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  <c r="AI53" s="45"/>
      <c r="AJ53" s="45"/>
      <c r="AK53" s="45"/>
      <c r="AL53" s="45"/>
      <c r="AM53" s="45"/>
      <c r="AN53" s="45"/>
    </row>
    <row r="54" spans="1:40" ht="11.25">
      <c r="A54" s="4" t="s">
        <v>9</v>
      </c>
      <c r="B54" s="56" t="s">
        <v>218</v>
      </c>
      <c r="C54" s="57" t="s">
        <v>35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  <c r="AI54" s="45"/>
      <c r="AJ54" s="45"/>
      <c r="AK54" s="45"/>
      <c r="AL54" s="45"/>
      <c r="AM54" s="45"/>
      <c r="AN54" s="45"/>
    </row>
    <row r="55" spans="1:40" ht="12" thickBot="1">
      <c r="A55" s="8" t="s">
        <v>10</v>
      </c>
      <c r="B55" s="66" t="s">
        <v>219</v>
      </c>
      <c r="C55" s="67" t="s">
        <v>104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  <c r="AI55" s="45"/>
      <c r="AJ55" s="45"/>
      <c r="AK55" s="45"/>
      <c r="AL55" s="45"/>
      <c r="AM55" s="45"/>
      <c r="AN55" s="45"/>
    </row>
    <row r="56" spans="1:40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  <c r="AI56" s="45"/>
      <c r="AJ56" s="45"/>
      <c r="AK56" s="45"/>
      <c r="AL56" s="45"/>
      <c r="AM56" s="45"/>
      <c r="AN56" s="45"/>
    </row>
    <row r="57" spans="1:40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  <c r="AI57" s="45"/>
      <c r="AJ57" s="45"/>
      <c r="AK57" s="45"/>
      <c r="AL57" s="45"/>
      <c r="AM57" s="45"/>
      <c r="AN57" s="45"/>
    </row>
    <row r="58" spans="1:40" ht="11.25">
      <c r="A58" s="16" t="s">
        <v>27</v>
      </c>
      <c r="B58" s="83" t="str">
        <f>IF(B52&gt;"",B52,"")</f>
        <v>Antti Kirveskari</v>
      </c>
      <c r="C58" s="60" t="str">
        <f>IF(B54&gt;"",B54,"")</f>
        <v>Esa Valasti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  <c r="AI58" s="45"/>
      <c r="AJ58" s="45"/>
      <c r="AK58" s="45"/>
      <c r="AL58" s="45"/>
      <c r="AM58" s="45"/>
      <c r="AN58" s="45"/>
    </row>
    <row r="59" spans="1:40" ht="11.25">
      <c r="A59" s="16" t="s">
        <v>28</v>
      </c>
      <c r="B59" s="83" t="str">
        <f>IF(B53&gt;"",B53,"")</f>
        <v>Matti Törnroos</v>
      </c>
      <c r="C59" s="60" t="str">
        <f>IF(B55&gt;"",B55,"")</f>
        <v>Kaj Malmberg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  <c r="AI59" s="45"/>
      <c r="AJ59" s="45"/>
      <c r="AK59" s="45"/>
      <c r="AL59" s="45"/>
      <c r="AM59" s="45"/>
      <c r="AN59" s="45"/>
    </row>
    <row r="60" spans="1:40" ht="12" thickBot="1">
      <c r="A60" s="16" t="s">
        <v>29</v>
      </c>
      <c r="B60" s="95" t="str">
        <f>IF(B52&gt;"",B52,"")</f>
        <v>Antti Kirveskari</v>
      </c>
      <c r="C60" s="96" t="str">
        <f>IF(B55&gt;"",B55,"")</f>
        <v>Kaj Malmberg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  <c r="AI60" s="45"/>
      <c r="AJ60" s="45"/>
      <c r="AK60" s="45"/>
      <c r="AL60" s="45"/>
      <c r="AM60" s="45"/>
      <c r="AN60" s="45"/>
    </row>
    <row r="61" spans="1:40" ht="11.25">
      <c r="A61" s="16" t="s">
        <v>30</v>
      </c>
      <c r="B61" s="83" t="str">
        <f>IF(B53&gt;"",B53,"")</f>
        <v>Matti Törnroos</v>
      </c>
      <c r="C61" s="60" t="str">
        <f>IF(B54&gt;"",B54,"")</f>
        <v>Esa Valasti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  <c r="AI61" s="45"/>
      <c r="AJ61" s="45"/>
      <c r="AK61" s="45"/>
      <c r="AL61" s="45"/>
      <c r="AM61" s="45"/>
      <c r="AN61" s="45"/>
    </row>
    <row r="62" spans="1:40" ht="11.25">
      <c r="A62" s="16" t="s">
        <v>31</v>
      </c>
      <c r="B62" s="83" t="str">
        <f>IF(B52&gt;"",B52,"")</f>
        <v>Antti Kirveskari</v>
      </c>
      <c r="C62" s="60" t="str">
        <f>IF(B53&gt;"",B53,"")</f>
        <v>Matti Törnroos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  <c r="AI62" s="45"/>
      <c r="AJ62" s="45"/>
      <c r="AK62" s="45"/>
      <c r="AL62" s="45"/>
      <c r="AM62" s="45"/>
      <c r="AN62" s="45"/>
    </row>
    <row r="63" spans="1:40" ht="12" thickBot="1">
      <c r="A63" s="23" t="s">
        <v>32</v>
      </c>
      <c r="B63" s="97" t="str">
        <f>IF(B54&gt;"",B54,"")</f>
        <v>Esa Valasti</v>
      </c>
      <c r="C63" s="98" t="str">
        <f>IF(B55&gt;"",B55,"")</f>
        <v>Kaj Malmberg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  <c r="AI63" s="45"/>
      <c r="AJ63" s="45"/>
      <c r="AK63" s="45"/>
      <c r="AL63" s="45"/>
      <c r="AM63" s="45"/>
      <c r="AN63" s="45"/>
    </row>
    <row r="64" spans="35:40" ht="12.75" thickBot="1" thickTop="1">
      <c r="AI64" s="45"/>
      <c r="AJ64" s="45"/>
      <c r="AK64" s="45"/>
      <c r="AL64" s="45"/>
      <c r="AM64" s="45"/>
      <c r="AN64" s="45"/>
    </row>
    <row r="65" spans="1:40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53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  <c r="AI65" s="45"/>
      <c r="AJ65" s="45"/>
      <c r="AK65" s="45"/>
      <c r="AL65" s="45"/>
      <c r="AM65" s="45"/>
      <c r="AN65" s="45"/>
    </row>
    <row r="66" spans="1:40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0.5</v>
      </c>
      <c r="R66" s="195"/>
      <c r="S66" s="196"/>
      <c r="AI66" s="45"/>
      <c r="AJ66" s="45"/>
      <c r="AK66" s="45"/>
      <c r="AL66" s="45"/>
      <c r="AM66" s="45"/>
      <c r="AN66" s="45"/>
    </row>
    <row r="67" spans="1:40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  <c r="AI67" s="45"/>
      <c r="AJ67" s="45"/>
      <c r="AK67" s="45"/>
      <c r="AL67" s="45"/>
      <c r="AM67" s="45"/>
      <c r="AN67" s="45"/>
    </row>
    <row r="68" spans="1:40" ht="11.25">
      <c r="A68" s="4" t="s">
        <v>7</v>
      </c>
      <c r="B68" s="56" t="s">
        <v>220</v>
      </c>
      <c r="C68" s="57" t="s">
        <v>67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  <c r="AI68" s="45"/>
      <c r="AJ68" s="45"/>
      <c r="AK68" s="45"/>
      <c r="AL68" s="45"/>
      <c r="AM68" s="45"/>
      <c r="AN68" s="45"/>
    </row>
    <row r="69" spans="1:40" ht="11.25">
      <c r="A69" s="4" t="s">
        <v>8</v>
      </c>
      <c r="B69" s="56" t="s">
        <v>207</v>
      </c>
      <c r="C69" s="57" t="s">
        <v>162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  <c r="AI69" s="45"/>
      <c r="AJ69" s="45"/>
      <c r="AK69" s="45"/>
      <c r="AL69" s="45"/>
      <c r="AM69" s="45"/>
      <c r="AN69" s="45"/>
    </row>
    <row r="70" spans="1:40" ht="11.25">
      <c r="A70" s="4" t="s">
        <v>9</v>
      </c>
      <c r="B70" s="56" t="s">
        <v>230</v>
      </c>
      <c r="C70" s="57" t="s">
        <v>185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  <c r="AI70" s="45"/>
      <c r="AJ70" s="45"/>
      <c r="AK70" s="45"/>
      <c r="AL70" s="45"/>
      <c r="AM70" s="45"/>
      <c r="AN70" s="45"/>
    </row>
    <row r="71" spans="1:40" ht="12" thickBot="1">
      <c r="A71" s="8" t="s">
        <v>10</v>
      </c>
      <c r="B71" s="66" t="s">
        <v>221</v>
      </c>
      <c r="C71" s="67" t="s">
        <v>163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  <c r="AI71" s="45"/>
      <c r="AJ71" s="45"/>
      <c r="AK71" s="45"/>
      <c r="AL71" s="45"/>
      <c r="AM71" s="45"/>
      <c r="AN71" s="45"/>
    </row>
    <row r="72" spans="1:40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  <c r="AI72" s="45"/>
      <c r="AJ72" s="45"/>
      <c r="AK72" s="45"/>
      <c r="AL72" s="45"/>
      <c r="AM72" s="45"/>
      <c r="AN72" s="45"/>
    </row>
    <row r="73" spans="1:40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  <c r="AI73" s="45"/>
      <c r="AJ73" s="45"/>
      <c r="AK73" s="45"/>
      <c r="AL73" s="45"/>
      <c r="AM73" s="45"/>
      <c r="AN73" s="45"/>
    </row>
    <row r="74" spans="1:40" ht="11.25">
      <c r="A74" s="16" t="s">
        <v>27</v>
      </c>
      <c r="B74" s="83" t="str">
        <f>IF(B68&gt;"",B68,"")</f>
        <v>Ingvar Söderström</v>
      </c>
      <c r="C74" s="60" t="str">
        <f>IF(B70&gt;"",B70,"")</f>
        <v>Boris Sundström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  <c r="AI74" s="45"/>
      <c r="AJ74" s="45"/>
      <c r="AK74" s="45"/>
      <c r="AL74" s="45"/>
      <c r="AM74" s="45"/>
      <c r="AN74" s="45"/>
    </row>
    <row r="75" spans="1:40" ht="11.25">
      <c r="A75" s="16" t="s">
        <v>28</v>
      </c>
      <c r="B75" s="83" t="str">
        <f>IF(B69&gt;"",B69,"")</f>
        <v>Lauri Saukko</v>
      </c>
      <c r="C75" s="60" t="str">
        <f>IF(B71&gt;"",B71,"")</f>
        <v>Olavi Pakkala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  <c r="AI75" s="45"/>
      <c r="AJ75" s="45"/>
      <c r="AK75" s="45"/>
      <c r="AL75" s="45"/>
      <c r="AM75" s="45"/>
      <c r="AN75" s="45"/>
    </row>
    <row r="76" spans="1:40" ht="12" thickBot="1">
      <c r="A76" s="16" t="s">
        <v>29</v>
      </c>
      <c r="B76" s="95" t="str">
        <f>IF(B68&gt;"",B68,"")</f>
        <v>Ingvar Söderström</v>
      </c>
      <c r="C76" s="96" t="str">
        <f>IF(B71&gt;"",B71,"")</f>
        <v>Olavi Pakkala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  <c r="AI76" s="45"/>
      <c r="AJ76" s="45"/>
      <c r="AK76" s="45"/>
      <c r="AL76" s="45"/>
      <c r="AM76" s="45"/>
      <c r="AN76" s="45"/>
    </row>
    <row r="77" spans="1:40" ht="11.25">
      <c r="A77" s="16" t="s">
        <v>30</v>
      </c>
      <c r="B77" s="83" t="str">
        <f>IF(B69&gt;"",B69,"")</f>
        <v>Lauri Saukko</v>
      </c>
      <c r="C77" s="60" t="str">
        <f>IF(B70&gt;"",B70,"")</f>
        <v>Boris Sundström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  <c r="AI77" s="45"/>
      <c r="AJ77" s="45"/>
      <c r="AK77" s="45"/>
      <c r="AL77" s="45"/>
      <c r="AM77" s="45"/>
      <c r="AN77" s="45"/>
    </row>
    <row r="78" spans="1:40" ht="11.25">
      <c r="A78" s="16" t="s">
        <v>31</v>
      </c>
      <c r="B78" s="83" t="str">
        <f>IF(B68&gt;"",B68,"")</f>
        <v>Ingvar Söderström</v>
      </c>
      <c r="C78" s="60" t="str">
        <f>IF(B69&gt;"",B69,"")</f>
        <v>Lauri Saukko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  <c r="AI78" s="45"/>
      <c r="AJ78" s="45"/>
      <c r="AK78" s="45"/>
      <c r="AL78" s="45"/>
      <c r="AM78" s="45"/>
      <c r="AN78" s="45"/>
    </row>
    <row r="79" spans="1:40" ht="12" thickBot="1">
      <c r="A79" s="23" t="s">
        <v>32</v>
      </c>
      <c r="B79" s="97" t="str">
        <f>IF(B70&gt;"",B70,"")</f>
        <v>Boris Sundström</v>
      </c>
      <c r="C79" s="98" t="str">
        <f>IF(B71&gt;"",B71,"")</f>
        <v>Olavi Pakkala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  <c r="AI79" s="45"/>
      <c r="AJ79" s="45"/>
      <c r="AK79" s="45"/>
      <c r="AL79" s="45"/>
      <c r="AM79" s="45"/>
      <c r="AN79" s="45"/>
    </row>
    <row r="80" spans="35:40" ht="12.75" thickBot="1" thickTop="1">
      <c r="AI80" s="45"/>
      <c r="AJ80" s="45"/>
      <c r="AK80" s="45"/>
      <c r="AL80" s="45"/>
      <c r="AM80" s="45"/>
      <c r="AN80" s="45"/>
    </row>
    <row r="81" spans="1:40" ht="12" thickTop="1">
      <c r="A81" s="38"/>
      <c r="B81" s="39" t="s">
        <v>38</v>
      </c>
      <c r="C81" s="40"/>
      <c r="D81" s="40"/>
      <c r="E81" s="40"/>
      <c r="F81" s="41"/>
      <c r="G81" s="40"/>
      <c r="H81" s="42" t="s">
        <v>0</v>
      </c>
      <c r="I81" s="43"/>
      <c r="J81" s="184" t="s">
        <v>53</v>
      </c>
      <c r="K81" s="184"/>
      <c r="L81" s="184"/>
      <c r="M81" s="185"/>
      <c r="N81" s="186" t="s">
        <v>1</v>
      </c>
      <c r="O81" s="187"/>
      <c r="P81" s="187"/>
      <c r="Q81" s="188">
        <v>6</v>
      </c>
      <c r="R81" s="188"/>
      <c r="S81" s="189"/>
      <c r="AI81" s="45"/>
      <c r="AJ81" s="45"/>
      <c r="AK81" s="45"/>
      <c r="AL81" s="45"/>
      <c r="AM81" s="45"/>
      <c r="AN81" s="45"/>
    </row>
    <row r="82" spans="1:40" ht="12" thickBot="1">
      <c r="A82" s="46"/>
      <c r="B82" s="47" t="s">
        <v>39</v>
      </c>
      <c r="C82" s="48" t="s">
        <v>2</v>
      </c>
      <c r="D82" s="190"/>
      <c r="E82" s="190"/>
      <c r="F82" s="191"/>
      <c r="G82" s="192" t="s">
        <v>3</v>
      </c>
      <c r="H82" s="193"/>
      <c r="I82" s="193"/>
      <c r="J82" s="161">
        <v>39102</v>
      </c>
      <c r="K82" s="161"/>
      <c r="L82" s="161"/>
      <c r="M82" s="162"/>
      <c r="N82" s="49" t="s">
        <v>4</v>
      </c>
      <c r="O82" s="50"/>
      <c r="P82" s="50"/>
      <c r="Q82" s="194">
        <v>0.5</v>
      </c>
      <c r="R82" s="195"/>
      <c r="S82" s="196"/>
      <c r="AI82" s="45"/>
      <c r="AJ82" s="45"/>
      <c r="AK82" s="45"/>
      <c r="AL82" s="45"/>
      <c r="AM82" s="45"/>
      <c r="AN82" s="45"/>
    </row>
    <row r="83" spans="1:40" ht="12" thickTop="1">
      <c r="A83" s="51"/>
      <c r="B83" s="52" t="s">
        <v>5</v>
      </c>
      <c r="C83" s="53" t="s">
        <v>6</v>
      </c>
      <c r="D83" s="180" t="s">
        <v>7</v>
      </c>
      <c r="E83" s="181"/>
      <c r="F83" s="180" t="s">
        <v>8</v>
      </c>
      <c r="G83" s="181"/>
      <c r="H83" s="180" t="s">
        <v>9</v>
      </c>
      <c r="I83" s="181"/>
      <c r="J83" s="180" t="s">
        <v>10</v>
      </c>
      <c r="K83" s="181"/>
      <c r="L83" s="180"/>
      <c r="M83" s="181"/>
      <c r="N83" s="54" t="s">
        <v>11</v>
      </c>
      <c r="O83" s="55" t="s">
        <v>12</v>
      </c>
      <c r="P83" s="1" t="s">
        <v>13</v>
      </c>
      <c r="Q83" s="1"/>
      <c r="R83" s="182" t="s">
        <v>14</v>
      </c>
      <c r="S83" s="183"/>
      <c r="U83" s="2" t="s">
        <v>15</v>
      </c>
      <c r="V83" s="3"/>
      <c r="W83" s="15" t="s">
        <v>16</v>
      </c>
      <c r="AI83" s="45"/>
      <c r="AJ83" s="45"/>
      <c r="AK83" s="45"/>
      <c r="AL83" s="45"/>
      <c r="AM83" s="45"/>
      <c r="AN83" s="45"/>
    </row>
    <row r="84" spans="1:40" ht="11.25">
      <c r="A84" s="4" t="s">
        <v>7</v>
      </c>
      <c r="B84" s="56" t="s">
        <v>222</v>
      </c>
      <c r="C84" s="57" t="s">
        <v>187</v>
      </c>
      <c r="D84" s="58"/>
      <c r="E84" s="59"/>
      <c r="F84" s="60">
        <f>+P94</f>
      </c>
      <c r="G84" s="61">
        <f>+Q94</f>
      </c>
      <c r="H84" s="60">
        <f>P90</f>
      </c>
      <c r="I84" s="61">
        <f>Q90</f>
      </c>
      <c r="J84" s="60">
        <f>P92</f>
      </c>
      <c r="K84" s="61">
        <f>Q92</f>
      </c>
      <c r="L84" s="60"/>
      <c r="M84" s="61"/>
      <c r="N84" s="62">
        <f>IF(SUM(D84:M84)=0,"",COUNTIF(E84:E87,"3"))</f>
      </c>
      <c r="O84" s="63">
        <f>IF(SUM(E84:N84)=0,"",COUNTIF(D84:D87,"3"))</f>
      </c>
      <c r="P84" s="64">
        <f>IF(SUM(D84:M84)=0,"",SUM(E84:E87))</f>
      </c>
      <c r="Q84" s="65">
        <f>IF(SUM(D84:M84)=0,"",SUM(D84:D87))</f>
      </c>
      <c r="R84" s="170"/>
      <c r="S84" s="171"/>
      <c r="U84" s="5">
        <f>+U90+U92+U94</f>
        <v>0</v>
      </c>
      <c r="V84" s="6">
        <f>+V90+V92+V94</f>
        <v>0</v>
      </c>
      <c r="W84" s="7">
        <f>+U84-V84</f>
        <v>0</v>
      </c>
      <c r="AI84" s="45"/>
      <c r="AJ84" s="45"/>
      <c r="AK84" s="45"/>
      <c r="AL84" s="45"/>
      <c r="AM84" s="45"/>
      <c r="AN84" s="45"/>
    </row>
    <row r="85" spans="1:40" ht="11.25">
      <c r="A85" s="4" t="s">
        <v>8</v>
      </c>
      <c r="B85" s="56" t="s">
        <v>193</v>
      </c>
      <c r="C85" s="57" t="s">
        <v>210</v>
      </c>
      <c r="D85" s="60">
        <f>+Q94</f>
      </c>
      <c r="E85" s="61">
        <f>+P94</f>
      </c>
      <c r="F85" s="58"/>
      <c r="G85" s="59"/>
      <c r="H85" s="60">
        <f>P93</f>
      </c>
      <c r="I85" s="61">
        <f>Q93</f>
      </c>
      <c r="J85" s="60">
        <f>P91</f>
      </c>
      <c r="K85" s="61">
        <f>Q91</f>
      </c>
      <c r="L85" s="60"/>
      <c r="M85" s="61"/>
      <c r="N85" s="62">
        <f>IF(SUM(D85:M85)=0,"",COUNTIF(G84:G87,"3"))</f>
      </c>
      <c r="O85" s="63">
        <f>IF(SUM(E85:N85)=0,"",COUNTIF(F84:F87,"3"))</f>
      </c>
      <c r="P85" s="64">
        <f>IF(SUM(D85:M85)=0,"",SUM(G84:G87))</f>
      </c>
      <c r="Q85" s="65">
        <f>IF(SUM(D85:M85)=0,"",SUM(F84:F87))</f>
      </c>
      <c r="R85" s="170"/>
      <c r="S85" s="171"/>
      <c r="U85" s="5">
        <f>+U91+U93+V94</f>
        <v>0</v>
      </c>
      <c r="V85" s="6">
        <f>+V91+V93+U94</f>
        <v>0</v>
      </c>
      <c r="W85" s="7">
        <f>+U85-V85</f>
        <v>0</v>
      </c>
      <c r="AI85" s="45"/>
      <c r="AJ85" s="45"/>
      <c r="AK85" s="45"/>
      <c r="AL85" s="45"/>
      <c r="AM85" s="45"/>
      <c r="AN85" s="45"/>
    </row>
    <row r="86" spans="1:40" ht="11.25">
      <c r="A86" s="4" t="s">
        <v>9</v>
      </c>
      <c r="B86" s="56" t="s">
        <v>200</v>
      </c>
      <c r="C86" s="57" t="s">
        <v>67</v>
      </c>
      <c r="D86" s="60">
        <f>+Q90</f>
      </c>
      <c r="E86" s="61">
        <f>+P90</f>
      </c>
      <c r="F86" s="60">
        <f>Q93</f>
      </c>
      <c r="G86" s="61">
        <f>P93</f>
      </c>
      <c r="H86" s="58"/>
      <c r="I86" s="59"/>
      <c r="J86" s="60">
        <f>P95</f>
      </c>
      <c r="K86" s="61">
        <f>Q95</f>
      </c>
      <c r="L86" s="60"/>
      <c r="M86" s="61"/>
      <c r="N86" s="62">
        <f>IF(SUM(D86:M86)=0,"",COUNTIF(I84:I87,"3"))</f>
      </c>
      <c r="O86" s="63">
        <f>IF(SUM(E86:N86)=0,"",COUNTIF(H84:H87,"3"))</f>
      </c>
      <c r="P86" s="64">
        <f>IF(SUM(D86:M86)=0,"",SUM(I84:I87))</f>
      </c>
      <c r="Q86" s="65">
        <f>IF(SUM(D86:M86)=0,"",SUM(H84:H87))</f>
      </c>
      <c r="R86" s="170"/>
      <c r="S86" s="171"/>
      <c r="U86" s="5">
        <f>+V90+V93+U95</f>
        <v>0</v>
      </c>
      <c r="V86" s="6">
        <f>+U90+U93+V95</f>
        <v>0</v>
      </c>
      <c r="W86" s="7">
        <f>+U86-V86</f>
        <v>0</v>
      </c>
      <c r="AI86" s="45"/>
      <c r="AJ86" s="45"/>
      <c r="AK86" s="45"/>
      <c r="AL86" s="45"/>
      <c r="AM86" s="45"/>
      <c r="AN86" s="45"/>
    </row>
    <row r="87" spans="1:40" ht="12" thickBot="1">
      <c r="A87" s="8" t="s">
        <v>10</v>
      </c>
      <c r="B87" s="66" t="s">
        <v>189</v>
      </c>
      <c r="C87" s="67" t="s">
        <v>208</v>
      </c>
      <c r="D87" s="68">
        <f>Q92</f>
      </c>
      <c r="E87" s="69">
        <f>P92</f>
      </c>
      <c r="F87" s="68">
        <f>Q91</f>
      </c>
      <c r="G87" s="69">
        <f>P91</f>
      </c>
      <c r="H87" s="68">
        <f>Q95</f>
      </c>
      <c r="I87" s="69">
        <f>P95</f>
      </c>
      <c r="J87" s="70"/>
      <c r="K87" s="71"/>
      <c r="L87" s="68"/>
      <c r="M87" s="69"/>
      <c r="N87" s="72">
        <f>IF(SUM(D87:M87)=0,"",COUNTIF(K84:K87,"3"))</f>
      </c>
      <c r="O87" s="73">
        <f>IF(SUM(E87:N87)=0,"",COUNTIF(J84:J87,"3"))</f>
      </c>
      <c r="P87" s="74">
        <f>IF(SUM(D87:M88)=0,"",SUM(K84:K87))</f>
      </c>
      <c r="Q87" s="75">
        <f>IF(SUM(D87:M87)=0,"",SUM(J84:J87))</f>
      </c>
      <c r="R87" s="172"/>
      <c r="S87" s="173"/>
      <c r="U87" s="5">
        <f>+V91+V92+V95</f>
        <v>0</v>
      </c>
      <c r="V87" s="6">
        <f>+U91+U92+U95</f>
        <v>0</v>
      </c>
      <c r="W87" s="7">
        <f>+U87-V87</f>
        <v>0</v>
      </c>
      <c r="AI87" s="45"/>
      <c r="AJ87" s="45"/>
      <c r="AK87" s="45"/>
      <c r="AL87" s="45"/>
      <c r="AM87" s="45"/>
      <c r="AN87" s="45"/>
    </row>
    <row r="88" spans="1:40" ht="12" thickTop="1">
      <c r="A88" s="9"/>
      <c r="B88" s="10" t="s">
        <v>18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6"/>
      <c r="U88" s="77"/>
      <c r="V88" s="11" t="s">
        <v>19</v>
      </c>
      <c r="W88" s="12">
        <f>SUM(W84:W87)</f>
        <v>0</v>
      </c>
      <c r="X88" s="11" t="str">
        <f>IF(W88=0,"OK","Virhe")</f>
        <v>OK</v>
      </c>
      <c r="AI88" s="45"/>
      <c r="AJ88" s="45"/>
      <c r="AK88" s="45"/>
      <c r="AL88" s="45"/>
      <c r="AM88" s="45"/>
      <c r="AN88" s="45"/>
    </row>
    <row r="89" spans="1:40" ht="12" thickBot="1">
      <c r="A89" s="13"/>
      <c r="B89" s="78" t="s">
        <v>20</v>
      </c>
      <c r="C89" s="79"/>
      <c r="D89" s="79"/>
      <c r="E89" s="80"/>
      <c r="F89" s="174" t="s">
        <v>21</v>
      </c>
      <c r="G89" s="175"/>
      <c r="H89" s="176" t="s">
        <v>22</v>
      </c>
      <c r="I89" s="177"/>
      <c r="J89" s="176" t="s">
        <v>23</v>
      </c>
      <c r="K89" s="177"/>
      <c r="L89" s="176" t="s">
        <v>24</v>
      </c>
      <c r="M89" s="177"/>
      <c r="N89" s="176" t="s">
        <v>25</v>
      </c>
      <c r="O89" s="177"/>
      <c r="P89" s="178" t="s">
        <v>26</v>
      </c>
      <c r="Q89" s="179"/>
      <c r="S89" s="81"/>
      <c r="U89" s="14" t="s">
        <v>15</v>
      </c>
      <c r="V89" s="15"/>
      <c r="W89" s="82" t="s">
        <v>16</v>
      </c>
      <c r="AI89" s="45"/>
      <c r="AJ89" s="45"/>
      <c r="AK89" s="45"/>
      <c r="AL89" s="45"/>
      <c r="AM89" s="45"/>
      <c r="AN89" s="45"/>
    </row>
    <row r="90" spans="1:40" ht="11.25">
      <c r="A90" s="16" t="s">
        <v>27</v>
      </c>
      <c r="B90" s="83" t="str">
        <f>IF(B84&gt;"",B84,"")</f>
        <v>Pentti Niukkanen</v>
      </c>
      <c r="C90" s="60" t="str">
        <f>IF(B86&gt;"",B86,"")</f>
        <v>Yrjö Kerttula</v>
      </c>
      <c r="D90" s="84"/>
      <c r="E90" s="85"/>
      <c r="F90" s="158"/>
      <c r="G90" s="169"/>
      <c r="H90" s="159"/>
      <c r="I90" s="160"/>
      <c r="J90" s="159"/>
      <c r="K90" s="160"/>
      <c r="L90" s="159"/>
      <c r="M90" s="160"/>
      <c r="N90" s="159"/>
      <c r="O90" s="160"/>
      <c r="P90" s="86">
        <f aca="true" t="shared" si="70" ref="P90:P95">IF(COUNT(F90:N90)=0,"",COUNTIF(F90:N90,"&gt;=0"))</f>
      </c>
      <c r="Q90" s="87">
        <f aca="true" t="shared" si="71" ref="Q90:Q95">IF(COUNT(F90:N90)=0,"",(IF(LEFT(F90,1)="-",1,0)+IF(LEFT(H90,1)="-",1,0)+IF(LEFT(J90,1)="-",1,0)+IF(LEFT(L90,1)="-",1,0)+IF(LEFT(N90,1)="-",1,0)))</f>
      </c>
      <c r="R90" s="88"/>
      <c r="S90" s="89"/>
      <c r="U90" s="90">
        <f aca="true" t="shared" si="72" ref="U90:V95">+Y90+AA90+AC90+AE90+AG90</f>
        <v>0</v>
      </c>
      <c r="V90" s="91">
        <f t="shared" si="72"/>
        <v>0</v>
      </c>
      <c r="W90" s="92">
        <f aca="true" t="shared" si="73" ref="W90:W95">+U90-V90</f>
        <v>0</v>
      </c>
      <c r="Y90" s="17">
        <f aca="true" t="shared" si="74" ref="Y90:Y95">IF(F90="",0,IF(LEFT(F90,1)="-",ABS(F90),(IF(F90&gt;9,F90+2,11))))</f>
        <v>0</v>
      </c>
      <c r="Z90" s="18">
        <f aca="true" t="shared" si="75" ref="Z90:Z95">IF(F90="",0,IF(LEFT(F90,1)="-",(IF(ABS(F90)&gt;9,(ABS(F90)+2),11)),F90))</f>
        <v>0</v>
      </c>
      <c r="AA90" s="19">
        <f aca="true" t="shared" si="76" ref="AA90:AA95">IF(H90="",0,IF(LEFT(H90,1)="-",ABS(H90),(IF(H90&gt;9,H90+2,11))))</f>
        <v>0</v>
      </c>
      <c r="AB90" s="18">
        <f aca="true" t="shared" si="77" ref="AB90:AB95">IF(H90="",0,IF(LEFT(H90,1)="-",(IF(ABS(H90)&gt;9,(ABS(H90)+2),11)),H90))</f>
        <v>0</v>
      </c>
      <c r="AC90" s="19">
        <f aca="true" t="shared" si="78" ref="AC90:AC95">IF(J90="",0,IF(LEFT(J90,1)="-",ABS(J90),(IF(J90&gt;9,J90+2,11))))</f>
        <v>0</v>
      </c>
      <c r="AD90" s="18">
        <f aca="true" t="shared" si="79" ref="AD90:AD95">IF(J90="",0,IF(LEFT(J90,1)="-",(IF(ABS(J90)&gt;9,(ABS(J90)+2),11)),J90))</f>
        <v>0</v>
      </c>
      <c r="AE90" s="19">
        <f aca="true" t="shared" si="80" ref="AE90:AE95">IF(L90="",0,IF(LEFT(L90,1)="-",ABS(L90),(IF(L90&gt;9,L90+2,11))))</f>
        <v>0</v>
      </c>
      <c r="AF90" s="18">
        <f aca="true" t="shared" si="81" ref="AF90:AF95">IF(L90="",0,IF(LEFT(L90,1)="-",(IF(ABS(L90)&gt;9,(ABS(L90)+2),11)),L90))</f>
        <v>0</v>
      </c>
      <c r="AG90" s="19">
        <f aca="true" t="shared" si="82" ref="AG90:AG95">IF(N90="",0,IF(LEFT(N90,1)="-",ABS(N90),(IF(N90&gt;9,N90+2,11))))</f>
        <v>0</v>
      </c>
      <c r="AH90" s="18">
        <f aca="true" t="shared" si="83" ref="AH90:AH95">IF(N90="",0,IF(LEFT(N90,1)="-",(IF(ABS(N90)&gt;9,(ABS(N90)+2),11)),N90))</f>
        <v>0</v>
      </c>
      <c r="AI90" s="45"/>
      <c r="AJ90" s="45"/>
      <c r="AK90" s="45"/>
      <c r="AL90" s="45"/>
      <c r="AM90" s="45"/>
      <c r="AN90" s="45"/>
    </row>
    <row r="91" spans="1:40" ht="11.25">
      <c r="A91" s="16" t="s">
        <v>28</v>
      </c>
      <c r="B91" s="83" t="str">
        <f>IF(B85&gt;"",B85,"")</f>
        <v>Pentti Vihervaara</v>
      </c>
      <c r="C91" s="60" t="str">
        <f>IF(B87&gt;"",B87,"")</f>
        <v>Juhani Kujanpää</v>
      </c>
      <c r="D91" s="84"/>
      <c r="E91" s="85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86">
        <f t="shared" si="70"/>
      </c>
      <c r="Q91" s="87">
        <f t="shared" si="71"/>
      </c>
      <c r="R91" s="93"/>
      <c r="S91" s="94"/>
      <c r="U91" s="90">
        <f t="shared" si="72"/>
        <v>0</v>
      </c>
      <c r="V91" s="91">
        <f t="shared" si="72"/>
        <v>0</v>
      </c>
      <c r="W91" s="92">
        <f t="shared" si="73"/>
        <v>0</v>
      </c>
      <c r="Y91" s="20">
        <f t="shared" si="74"/>
        <v>0</v>
      </c>
      <c r="Z91" s="21">
        <f t="shared" si="75"/>
        <v>0</v>
      </c>
      <c r="AA91" s="22">
        <f t="shared" si="76"/>
        <v>0</v>
      </c>
      <c r="AB91" s="21">
        <f t="shared" si="77"/>
        <v>0</v>
      </c>
      <c r="AC91" s="22">
        <f t="shared" si="78"/>
        <v>0</v>
      </c>
      <c r="AD91" s="21">
        <f t="shared" si="79"/>
        <v>0</v>
      </c>
      <c r="AE91" s="22">
        <f t="shared" si="80"/>
        <v>0</v>
      </c>
      <c r="AF91" s="21">
        <f t="shared" si="81"/>
        <v>0</v>
      </c>
      <c r="AG91" s="22">
        <f t="shared" si="82"/>
        <v>0</v>
      </c>
      <c r="AH91" s="21">
        <f t="shared" si="83"/>
        <v>0</v>
      </c>
      <c r="AI91" s="45"/>
      <c r="AJ91" s="45"/>
      <c r="AK91" s="45"/>
      <c r="AL91" s="45"/>
      <c r="AM91" s="45"/>
      <c r="AN91" s="45"/>
    </row>
    <row r="92" spans="1:40" ht="12" thickBot="1">
      <c r="A92" s="16" t="s">
        <v>29</v>
      </c>
      <c r="B92" s="95" t="str">
        <f>IF(B84&gt;"",B84,"")</f>
        <v>Pentti Niukkanen</v>
      </c>
      <c r="C92" s="96" t="str">
        <f>IF(B87&gt;"",B87,"")</f>
        <v>Juhani Kujanpää</v>
      </c>
      <c r="D92" s="79"/>
      <c r="E92" s="80"/>
      <c r="F92" s="167"/>
      <c r="G92" s="168"/>
      <c r="H92" s="167"/>
      <c r="I92" s="168"/>
      <c r="J92" s="167"/>
      <c r="K92" s="168"/>
      <c r="L92" s="167"/>
      <c r="M92" s="168"/>
      <c r="N92" s="167"/>
      <c r="O92" s="168"/>
      <c r="P92" s="86">
        <f t="shared" si="70"/>
      </c>
      <c r="Q92" s="87">
        <f t="shared" si="71"/>
      </c>
      <c r="R92" s="93"/>
      <c r="S92" s="94"/>
      <c r="U92" s="90">
        <f t="shared" si="72"/>
        <v>0</v>
      </c>
      <c r="V92" s="91">
        <f t="shared" si="72"/>
        <v>0</v>
      </c>
      <c r="W92" s="92">
        <f t="shared" si="73"/>
        <v>0</v>
      </c>
      <c r="Y92" s="20">
        <f t="shared" si="74"/>
        <v>0</v>
      </c>
      <c r="Z92" s="21">
        <f t="shared" si="75"/>
        <v>0</v>
      </c>
      <c r="AA92" s="22">
        <f t="shared" si="76"/>
        <v>0</v>
      </c>
      <c r="AB92" s="21">
        <f t="shared" si="77"/>
        <v>0</v>
      </c>
      <c r="AC92" s="22">
        <f t="shared" si="78"/>
        <v>0</v>
      </c>
      <c r="AD92" s="21">
        <f t="shared" si="79"/>
        <v>0</v>
      </c>
      <c r="AE92" s="22">
        <f t="shared" si="80"/>
        <v>0</v>
      </c>
      <c r="AF92" s="21">
        <f t="shared" si="81"/>
        <v>0</v>
      </c>
      <c r="AG92" s="22">
        <f t="shared" si="82"/>
        <v>0</v>
      </c>
      <c r="AH92" s="21">
        <f t="shared" si="83"/>
        <v>0</v>
      </c>
      <c r="AI92" s="45"/>
      <c r="AJ92" s="45"/>
      <c r="AK92" s="45"/>
      <c r="AL92" s="45"/>
      <c r="AM92" s="45"/>
      <c r="AN92" s="45"/>
    </row>
    <row r="93" spans="1:40" ht="11.25">
      <c r="A93" s="16" t="s">
        <v>30</v>
      </c>
      <c r="B93" s="83" t="str">
        <f>IF(B85&gt;"",B85,"")</f>
        <v>Pentti Vihervaara</v>
      </c>
      <c r="C93" s="60" t="str">
        <f>IF(B86&gt;"",B86,"")</f>
        <v>Yrjö Kerttula</v>
      </c>
      <c r="D93" s="84"/>
      <c r="E93" s="85"/>
      <c r="F93" s="159"/>
      <c r="G93" s="160"/>
      <c r="H93" s="159"/>
      <c r="I93" s="160"/>
      <c r="J93" s="159"/>
      <c r="K93" s="160"/>
      <c r="L93" s="159"/>
      <c r="M93" s="160"/>
      <c r="N93" s="159"/>
      <c r="O93" s="160"/>
      <c r="P93" s="86">
        <f t="shared" si="70"/>
      </c>
      <c r="Q93" s="87">
        <f t="shared" si="71"/>
      </c>
      <c r="R93" s="93"/>
      <c r="S93" s="94"/>
      <c r="U93" s="90">
        <f t="shared" si="72"/>
        <v>0</v>
      </c>
      <c r="V93" s="91">
        <f t="shared" si="72"/>
        <v>0</v>
      </c>
      <c r="W93" s="92">
        <f t="shared" si="73"/>
        <v>0</v>
      </c>
      <c r="Y93" s="20">
        <f t="shared" si="74"/>
        <v>0</v>
      </c>
      <c r="Z93" s="21">
        <f t="shared" si="75"/>
        <v>0</v>
      </c>
      <c r="AA93" s="22">
        <f t="shared" si="76"/>
        <v>0</v>
      </c>
      <c r="AB93" s="21">
        <f t="shared" si="77"/>
        <v>0</v>
      </c>
      <c r="AC93" s="22">
        <f t="shared" si="78"/>
        <v>0</v>
      </c>
      <c r="AD93" s="21">
        <f t="shared" si="79"/>
        <v>0</v>
      </c>
      <c r="AE93" s="22">
        <f t="shared" si="80"/>
        <v>0</v>
      </c>
      <c r="AF93" s="21">
        <f t="shared" si="81"/>
        <v>0</v>
      </c>
      <c r="AG93" s="22">
        <f t="shared" si="82"/>
        <v>0</v>
      </c>
      <c r="AH93" s="21">
        <f t="shared" si="83"/>
        <v>0</v>
      </c>
      <c r="AI93" s="45"/>
      <c r="AJ93" s="45"/>
      <c r="AK93" s="45"/>
      <c r="AL93" s="45"/>
      <c r="AM93" s="45"/>
      <c r="AN93" s="45"/>
    </row>
    <row r="94" spans="1:40" ht="11.25">
      <c r="A94" s="16" t="s">
        <v>31</v>
      </c>
      <c r="B94" s="83" t="str">
        <f>IF(B84&gt;"",B84,"")</f>
        <v>Pentti Niukkanen</v>
      </c>
      <c r="C94" s="60" t="str">
        <f>IF(B85&gt;"",B85,"")</f>
        <v>Pentti Vihervaara</v>
      </c>
      <c r="D94" s="84"/>
      <c r="E94" s="85"/>
      <c r="F94" s="163"/>
      <c r="G94" s="164"/>
      <c r="H94" s="163"/>
      <c r="I94" s="164"/>
      <c r="J94" s="163"/>
      <c r="K94" s="164"/>
      <c r="L94" s="163"/>
      <c r="M94" s="164"/>
      <c r="N94" s="163"/>
      <c r="O94" s="164"/>
      <c r="P94" s="86">
        <f t="shared" si="70"/>
      </c>
      <c r="Q94" s="87">
        <f t="shared" si="71"/>
      </c>
      <c r="R94" s="93"/>
      <c r="S94" s="94"/>
      <c r="U94" s="90">
        <f t="shared" si="72"/>
        <v>0</v>
      </c>
      <c r="V94" s="91">
        <f t="shared" si="72"/>
        <v>0</v>
      </c>
      <c r="W94" s="92">
        <f t="shared" si="73"/>
        <v>0</v>
      </c>
      <c r="Y94" s="20">
        <f t="shared" si="74"/>
        <v>0</v>
      </c>
      <c r="Z94" s="21">
        <f t="shared" si="75"/>
        <v>0</v>
      </c>
      <c r="AA94" s="22">
        <f t="shared" si="76"/>
        <v>0</v>
      </c>
      <c r="AB94" s="21">
        <f t="shared" si="77"/>
        <v>0</v>
      </c>
      <c r="AC94" s="22">
        <f t="shared" si="78"/>
        <v>0</v>
      </c>
      <c r="AD94" s="21">
        <f t="shared" si="79"/>
        <v>0</v>
      </c>
      <c r="AE94" s="22">
        <f t="shared" si="80"/>
        <v>0</v>
      </c>
      <c r="AF94" s="21">
        <f t="shared" si="81"/>
        <v>0</v>
      </c>
      <c r="AG94" s="22">
        <f t="shared" si="82"/>
        <v>0</v>
      </c>
      <c r="AH94" s="21">
        <f t="shared" si="83"/>
        <v>0</v>
      </c>
      <c r="AI94" s="45"/>
      <c r="AJ94" s="45"/>
      <c r="AK94" s="45"/>
      <c r="AL94" s="45"/>
      <c r="AM94" s="45"/>
      <c r="AN94" s="45"/>
    </row>
    <row r="95" spans="1:40" ht="12" thickBot="1">
      <c r="A95" s="23" t="s">
        <v>32</v>
      </c>
      <c r="B95" s="97" t="str">
        <f>IF(B86&gt;"",B86,"")</f>
        <v>Yrjö Kerttula</v>
      </c>
      <c r="C95" s="98" t="str">
        <f>IF(B87&gt;"",B87,"")</f>
        <v>Juhani Kujanpää</v>
      </c>
      <c r="D95" s="99"/>
      <c r="E95" s="100"/>
      <c r="F95" s="165"/>
      <c r="G95" s="166"/>
      <c r="H95" s="165"/>
      <c r="I95" s="166"/>
      <c r="J95" s="165"/>
      <c r="K95" s="166"/>
      <c r="L95" s="165"/>
      <c r="M95" s="166"/>
      <c r="N95" s="165"/>
      <c r="O95" s="166"/>
      <c r="P95" s="101">
        <f t="shared" si="70"/>
      </c>
      <c r="Q95" s="102">
        <f t="shared" si="71"/>
      </c>
      <c r="R95" s="103"/>
      <c r="S95" s="104"/>
      <c r="U95" s="90">
        <f t="shared" si="72"/>
        <v>0</v>
      </c>
      <c r="V95" s="91">
        <f t="shared" si="72"/>
        <v>0</v>
      </c>
      <c r="W95" s="92">
        <f t="shared" si="73"/>
        <v>0</v>
      </c>
      <c r="Y95" s="24">
        <f t="shared" si="74"/>
        <v>0</v>
      </c>
      <c r="Z95" s="25">
        <f t="shared" si="75"/>
        <v>0</v>
      </c>
      <c r="AA95" s="26">
        <f t="shared" si="76"/>
        <v>0</v>
      </c>
      <c r="AB95" s="25">
        <f t="shared" si="77"/>
        <v>0</v>
      </c>
      <c r="AC95" s="26">
        <f t="shared" si="78"/>
        <v>0</v>
      </c>
      <c r="AD95" s="25">
        <f t="shared" si="79"/>
        <v>0</v>
      </c>
      <c r="AE95" s="26">
        <f t="shared" si="80"/>
        <v>0</v>
      </c>
      <c r="AF95" s="25">
        <f t="shared" si="81"/>
        <v>0</v>
      </c>
      <c r="AG95" s="26">
        <f t="shared" si="82"/>
        <v>0</v>
      </c>
      <c r="AH95" s="25">
        <f t="shared" si="83"/>
        <v>0</v>
      </c>
      <c r="AI95" s="45"/>
      <c r="AJ95" s="45"/>
      <c r="AK95" s="45"/>
      <c r="AL95" s="45"/>
      <c r="AM95" s="45"/>
      <c r="AN95" s="45"/>
    </row>
    <row r="96" spans="35:40" ht="12" thickTop="1">
      <c r="AI96" s="45"/>
      <c r="AJ96" s="45"/>
      <c r="AK96" s="45"/>
      <c r="AL96" s="45"/>
      <c r="AM96" s="45"/>
      <c r="AN96" s="45"/>
    </row>
    <row r="97" spans="35:40" ht="11.25">
      <c r="AI97" s="45"/>
      <c r="AJ97" s="45"/>
      <c r="AK97" s="45"/>
      <c r="AL97" s="45"/>
      <c r="AM97" s="45"/>
      <c r="AN97" s="45"/>
    </row>
    <row r="98" spans="35:40" ht="11.25">
      <c r="AI98" s="45"/>
      <c r="AJ98" s="45"/>
      <c r="AK98" s="45"/>
      <c r="AL98" s="45"/>
      <c r="AM98" s="45"/>
      <c r="AN98" s="45"/>
    </row>
    <row r="99" spans="35:40" ht="11.25">
      <c r="AI99" s="45"/>
      <c r="AJ99" s="45"/>
      <c r="AK99" s="45"/>
      <c r="AL99" s="45"/>
      <c r="AM99" s="45"/>
      <c r="AN99" s="45"/>
    </row>
    <row r="100" spans="35:40" ht="11.25">
      <c r="AI100" s="45"/>
      <c r="AJ100" s="45"/>
      <c r="AK100" s="45"/>
      <c r="AL100" s="45"/>
      <c r="AM100" s="45"/>
      <c r="AN100" s="45"/>
    </row>
    <row r="101" spans="35:40" ht="11.25">
      <c r="AI101" s="45"/>
      <c r="AJ101" s="45"/>
      <c r="AK101" s="45"/>
      <c r="AL101" s="45"/>
      <c r="AM101" s="45"/>
      <c r="AN101" s="45"/>
    </row>
    <row r="102" spans="35:40" ht="11.25">
      <c r="AI102" s="45"/>
      <c r="AJ102" s="45"/>
      <c r="AK102" s="45"/>
      <c r="AL102" s="45"/>
      <c r="AM102" s="45"/>
      <c r="AN102" s="45"/>
    </row>
    <row r="103" spans="35:40" ht="11.25">
      <c r="AI103" s="45"/>
      <c r="AJ103" s="45"/>
      <c r="AK103" s="45"/>
      <c r="AL103" s="45"/>
      <c r="AM103" s="45"/>
      <c r="AN103" s="45"/>
    </row>
    <row r="104" spans="35:40" ht="11.25">
      <c r="AI104" s="45"/>
      <c r="AJ104" s="45"/>
      <c r="AK104" s="45"/>
      <c r="AL104" s="45"/>
      <c r="AM104" s="45"/>
      <c r="AN104" s="45"/>
    </row>
    <row r="105" spans="35:40" ht="11.25">
      <c r="AI105" s="45"/>
      <c r="AJ105" s="45"/>
      <c r="AK105" s="45"/>
      <c r="AL105" s="45"/>
      <c r="AM105" s="45"/>
      <c r="AN105" s="45"/>
    </row>
    <row r="106" spans="35:40" ht="11.25">
      <c r="AI106" s="45"/>
      <c r="AJ106" s="45"/>
      <c r="AK106" s="45"/>
      <c r="AL106" s="45"/>
      <c r="AM106" s="45"/>
      <c r="AN106" s="45"/>
    </row>
    <row r="107" spans="35:40" ht="11.25">
      <c r="AI107" s="45"/>
      <c r="AJ107" s="45"/>
      <c r="AK107" s="45"/>
      <c r="AL107" s="45"/>
      <c r="AM107" s="45"/>
      <c r="AN107" s="45"/>
    </row>
    <row r="108" spans="35:40" ht="11.25">
      <c r="AI108" s="45"/>
      <c r="AJ108" s="45"/>
      <c r="AK108" s="45"/>
      <c r="AL108" s="45"/>
      <c r="AM108" s="45"/>
      <c r="AN108" s="45"/>
    </row>
  </sheetData>
  <mergeCells count="318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N81:P81"/>
    <mergeCell ref="Q81:S81"/>
    <mergeCell ref="D82:F82"/>
    <mergeCell ref="G82:I82"/>
    <mergeCell ref="J82:M82"/>
    <mergeCell ref="Q82:S82"/>
    <mergeCell ref="D83:E83"/>
    <mergeCell ref="F83:G83"/>
    <mergeCell ref="H83:I83"/>
    <mergeCell ref="J83:K83"/>
    <mergeCell ref="L83:M83"/>
    <mergeCell ref="R83:S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9"/>
  <sheetViews>
    <sheetView workbookViewId="0" topLeftCell="A1">
      <selection activeCell="Q1" sqref="Q1:S1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54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0.6666666666666666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212</v>
      </c>
      <c r="C4" s="57" t="s">
        <v>71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224</v>
      </c>
      <c r="C5" s="57" t="s">
        <v>187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214</v>
      </c>
      <c r="C6" s="57" t="s">
        <v>210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 t="s">
        <v>225</v>
      </c>
      <c r="C7" s="67" t="s">
        <v>164</v>
      </c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Kai Merimaa</v>
      </c>
      <c r="C10" s="60" t="str">
        <f>IF(B6&gt;"",B6,"")</f>
        <v>Erkki Myöhänen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Erkki Simelius</v>
      </c>
      <c r="C11" s="60" t="str">
        <f>IF(B7&gt;"",B7,"")</f>
        <v>Tapio Mäntynen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Kai Merimaa</v>
      </c>
      <c r="C12" s="96" t="str">
        <f>IF(B7&gt;"",B7,"")</f>
        <v>Tapio Mäntynen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Erkki Simelius</v>
      </c>
      <c r="C13" s="60" t="str">
        <f>IF(B6&gt;"",B6,"")</f>
        <v>Erkki Myöhänen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Kai Merimaa</v>
      </c>
      <c r="C14" s="60" t="str">
        <f>IF(B5&gt;"",B5,"")</f>
        <v>Erkki Simelius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Erkki Myöhänen</v>
      </c>
      <c r="C15" s="98" t="str">
        <f>IF(B7&gt;"",B7,"")</f>
        <v>Tapio Mäntynen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54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0.6666666666666666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220</v>
      </c>
      <c r="C20" s="57" t="s">
        <v>67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226</v>
      </c>
      <c r="C21" s="57" t="s">
        <v>71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211</v>
      </c>
      <c r="C22" s="57" t="s">
        <v>77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227</v>
      </c>
      <c r="C23" s="67" t="s">
        <v>112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Ingvar Söderström</v>
      </c>
      <c r="C26" s="60" t="str">
        <f>IF(B22&gt;"",B22,"")</f>
        <v>Leif Virtanen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Reino Mäkelä</v>
      </c>
      <c r="C27" s="60" t="str">
        <f>IF(B23&gt;"",B23,"")</f>
        <v>Sven Wasström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Ingvar Söderström</v>
      </c>
      <c r="C28" s="96" t="str">
        <f>IF(B23&gt;"",B23,"")</f>
        <v>Sven Wasström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Reino Mäkelä</v>
      </c>
      <c r="C29" s="60" t="str">
        <f>IF(B22&gt;"",B22,"")</f>
        <v>Leif Virtanen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Ingvar Söderström</v>
      </c>
      <c r="C30" s="60" t="str">
        <f>IF(B21&gt;"",B21,"")</f>
        <v>Reino Mäkelä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Leif Virtanen</v>
      </c>
      <c r="C31" s="98" t="str">
        <f>IF(B23&gt;"",B23,"")</f>
        <v>Sven Wasström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.75" thickBot="1" thickTop="1"/>
    <row r="33" spans="1:19" ht="12" thickTop="1">
      <c r="A33" s="38"/>
      <c r="B33" s="39" t="s">
        <v>38</v>
      </c>
      <c r="C33" s="40"/>
      <c r="D33" s="40"/>
      <c r="E33" s="40"/>
      <c r="F33" s="41"/>
      <c r="G33" s="40"/>
      <c r="H33" s="42" t="s">
        <v>0</v>
      </c>
      <c r="I33" s="43"/>
      <c r="J33" s="184" t="s">
        <v>54</v>
      </c>
      <c r="K33" s="184"/>
      <c r="L33" s="184"/>
      <c r="M33" s="185"/>
      <c r="N33" s="186" t="s">
        <v>1</v>
      </c>
      <c r="O33" s="187"/>
      <c r="P33" s="187"/>
      <c r="Q33" s="188">
        <v>3</v>
      </c>
      <c r="R33" s="188"/>
      <c r="S33" s="189"/>
    </row>
    <row r="34" spans="1:19" ht="12" thickBot="1">
      <c r="A34" s="46"/>
      <c r="B34" s="47" t="s">
        <v>39</v>
      </c>
      <c r="C34" s="48" t="s">
        <v>2</v>
      </c>
      <c r="D34" s="190"/>
      <c r="E34" s="190"/>
      <c r="F34" s="191"/>
      <c r="G34" s="192" t="s">
        <v>3</v>
      </c>
      <c r="H34" s="193"/>
      <c r="I34" s="193"/>
      <c r="J34" s="161">
        <v>39102</v>
      </c>
      <c r="K34" s="161"/>
      <c r="L34" s="161"/>
      <c r="M34" s="162"/>
      <c r="N34" s="49" t="s">
        <v>4</v>
      </c>
      <c r="O34" s="50"/>
      <c r="P34" s="50"/>
      <c r="Q34" s="194">
        <v>0.6666666666666666</v>
      </c>
      <c r="R34" s="195"/>
      <c r="S34" s="196"/>
    </row>
    <row r="35" spans="1:23" ht="12" thickTop="1">
      <c r="A35" s="51"/>
      <c r="B35" s="52" t="s">
        <v>5</v>
      </c>
      <c r="C35" s="53" t="s">
        <v>6</v>
      </c>
      <c r="D35" s="180" t="s">
        <v>7</v>
      </c>
      <c r="E35" s="181"/>
      <c r="F35" s="180" t="s">
        <v>8</v>
      </c>
      <c r="G35" s="181"/>
      <c r="H35" s="180" t="s">
        <v>9</v>
      </c>
      <c r="I35" s="181"/>
      <c r="J35" s="180" t="s">
        <v>10</v>
      </c>
      <c r="K35" s="181"/>
      <c r="L35" s="180"/>
      <c r="M35" s="181"/>
      <c r="N35" s="54" t="s">
        <v>11</v>
      </c>
      <c r="O35" s="55" t="s">
        <v>12</v>
      </c>
      <c r="P35" s="1" t="s">
        <v>13</v>
      </c>
      <c r="Q35" s="1"/>
      <c r="R35" s="182" t="s">
        <v>14</v>
      </c>
      <c r="S35" s="183"/>
      <c r="U35" s="2" t="s">
        <v>15</v>
      </c>
      <c r="V35" s="3"/>
      <c r="W35" s="15" t="s">
        <v>16</v>
      </c>
    </row>
    <row r="36" spans="1:23" ht="11.25">
      <c r="A36" s="4" t="s">
        <v>7</v>
      </c>
      <c r="B36" s="56" t="s">
        <v>215</v>
      </c>
      <c r="C36" s="57" t="s">
        <v>112</v>
      </c>
      <c r="D36" s="58"/>
      <c r="E36" s="59"/>
      <c r="F36" s="60">
        <f>+P46</f>
      </c>
      <c r="G36" s="61">
        <f>+Q46</f>
      </c>
      <c r="H36" s="60">
        <f>P42</f>
      </c>
      <c r="I36" s="61">
        <f>Q42</f>
      </c>
      <c r="J36" s="60">
        <f>P44</f>
      </c>
      <c r="K36" s="61">
        <f>Q44</f>
      </c>
      <c r="L36" s="60"/>
      <c r="M36" s="61"/>
      <c r="N36" s="62">
        <f>IF(SUM(D36:M36)=0,"",COUNTIF(E36:E39,"3"))</f>
      </c>
      <c r="O36" s="63">
        <f>IF(SUM(E36:N36)=0,"",COUNTIF(D36:D39,"3"))</f>
      </c>
      <c r="P36" s="64">
        <f>IF(SUM(D36:M36)=0,"",SUM(E36:E39))</f>
      </c>
      <c r="Q36" s="65">
        <f>IF(SUM(D36:M36)=0,"",SUM(D36:D39))</f>
      </c>
      <c r="R36" s="170"/>
      <c r="S36" s="171"/>
      <c r="U36" s="5">
        <f>+U42+U44+U46</f>
        <v>0</v>
      </c>
      <c r="V36" s="6">
        <f>+V42+V44+V46</f>
        <v>0</v>
      </c>
      <c r="W36" s="7">
        <f>+U36-V36</f>
        <v>0</v>
      </c>
    </row>
    <row r="37" spans="1:23" ht="11.25">
      <c r="A37" s="4" t="s">
        <v>8</v>
      </c>
      <c r="B37" s="56" t="s">
        <v>228</v>
      </c>
      <c r="C37" s="57" t="s">
        <v>71</v>
      </c>
      <c r="D37" s="60">
        <f>+Q46</f>
      </c>
      <c r="E37" s="61">
        <f>+P46</f>
      </c>
      <c r="F37" s="58"/>
      <c r="G37" s="59"/>
      <c r="H37" s="60">
        <f>P45</f>
      </c>
      <c r="I37" s="61">
        <f>Q45</f>
      </c>
      <c r="J37" s="60">
        <f>P43</f>
      </c>
      <c r="K37" s="61">
        <f>Q43</f>
      </c>
      <c r="L37" s="60"/>
      <c r="M37" s="61"/>
      <c r="N37" s="62">
        <f>IF(SUM(D37:M37)=0,"",COUNTIF(G36:G39,"3"))</f>
      </c>
      <c r="O37" s="63">
        <f>IF(SUM(E37:N37)=0,"",COUNTIF(F36:F39,"3"))</f>
      </c>
      <c r="P37" s="64">
        <f>IF(SUM(D37:M37)=0,"",SUM(G36:G39))</f>
      </c>
      <c r="Q37" s="65">
        <f>IF(SUM(D37:M37)=0,"",SUM(F36:F39))</f>
      </c>
      <c r="R37" s="170"/>
      <c r="S37" s="171"/>
      <c r="U37" s="5">
        <f>+U43+U45+V46</f>
        <v>0</v>
      </c>
      <c r="V37" s="6">
        <f>+V43+V45+U46</f>
        <v>0</v>
      </c>
      <c r="W37" s="7">
        <f>+U37-V37</f>
        <v>0</v>
      </c>
    </row>
    <row r="38" spans="1:23" ht="11.25">
      <c r="A38" s="4" t="s">
        <v>9</v>
      </c>
      <c r="B38" s="56" t="s">
        <v>230</v>
      </c>
      <c r="C38" s="57" t="s">
        <v>185</v>
      </c>
      <c r="D38" s="60">
        <f>+Q42</f>
      </c>
      <c r="E38" s="61">
        <f>+P42</f>
      </c>
      <c r="F38" s="60">
        <f>Q45</f>
      </c>
      <c r="G38" s="61">
        <f>P45</f>
      </c>
      <c r="H38" s="58"/>
      <c r="I38" s="59"/>
      <c r="J38" s="60">
        <f>P47</f>
      </c>
      <c r="K38" s="61">
        <f>Q47</f>
      </c>
      <c r="L38" s="60"/>
      <c r="M38" s="61"/>
      <c r="N38" s="62">
        <f>IF(SUM(D38:M38)=0,"",COUNTIF(I36:I39,"3"))</f>
      </c>
      <c r="O38" s="63">
        <f>IF(SUM(E38:N38)=0,"",COUNTIF(H36:H39,"3"))</f>
      </c>
      <c r="P38" s="64">
        <f>IF(SUM(D38:M38)=0,"",SUM(I36:I39))</f>
      </c>
      <c r="Q38" s="65">
        <f>IF(SUM(D38:M38)=0,"",SUM(H36:H39))</f>
      </c>
      <c r="R38" s="170"/>
      <c r="S38" s="171"/>
      <c r="U38" s="5">
        <f>+V42+V45+U47</f>
        <v>0</v>
      </c>
      <c r="V38" s="6">
        <f>+U42+U45+V47</f>
        <v>0</v>
      </c>
      <c r="W38" s="7">
        <f>+U38-V38</f>
        <v>0</v>
      </c>
    </row>
    <row r="39" spans="1:23" ht="12" thickBot="1">
      <c r="A39" s="8" t="s">
        <v>10</v>
      </c>
      <c r="B39" s="66" t="s">
        <v>229</v>
      </c>
      <c r="C39" s="67" t="s">
        <v>107</v>
      </c>
      <c r="D39" s="68">
        <f>Q44</f>
      </c>
      <c r="E39" s="69">
        <f>P44</f>
      </c>
      <c r="F39" s="68">
        <f>Q43</f>
      </c>
      <c r="G39" s="69">
        <f>P43</f>
      </c>
      <c r="H39" s="68">
        <f>Q47</f>
      </c>
      <c r="I39" s="69">
        <f>P47</f>
      </c>
      <c r="J39" s="70"/>
      <c r="K39" s="71"/>
      <c r="L39" s="68"/>
      <c r="M39" s="69"/>
      <c r="N39" s="72">
        <f>IF(SUM(D39:M39)=0,"",COUNTIF(K36:K39,"3"))</f>
      </c>
      <c r="O39" s="73">
        <f>IF(SUM(E39:N39)=0,"",COUNTIF(J36:J39,"3"))</f>
      </c>
      <c r="P39" s="74">
        <f>IF(SUM(D39:M40)=0,"",SUM(K36:K39))</f>
      </c>
      <c r="Q39" s="75">
        <f>IF(SUM(D39:M39)=0,"",SUM(J36:J39))</f>
      </c>
      <c r="R39" s="172"/>
      <c r="S39" s="173"/>
      <c r="U39" s="5">
        <f>+V43+V44+V47</f>
        <v>0</v>
      </c>
      <c r="V39" s="6">
        <f>+U43+U44+U47</f>
        <v>0</v>
      </c>
      <c r="W39" s="7">
        <f>+U39-V39</f>
        <v>0</v>
      </c>
    </row>
    <row r="40" spans="1:24" ht="12" thickTop="1">
      <c r="A40" s="9"/>
      <c r="B40" s="10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76"/>
      <c r="U40" s="77"/>
      <c r="V40" s="11" t="s">
        <v>19</v>
      </c>
      <c r="W40" s="12">
        <f>SUM(W36:W39)</f>
        <v>0</v>
      </c>
      <c r="X40" s="11" t="str">
        <f>IF(W40=0,"OK","Virhe")</f>
        <v>OK</v>
      </c>
    </row>
    <row r="41" spans="1:23" ht="12" thickBot="1">
      <c r="A41" s="13"/>
      <c r="B41" s="78" t="s">
        <v>20</v>
      </c>
      <c r="C41" s="79"/>
      <c r="D41" s="79"/>
      <c r="E41" s="80"/>
      <c r="F41" s="174" t="s">
        <v>21</v>
      </c>
      <c r="G41" s="175"/>
      <c r="H41" s="176" t="s">
        <v>22</v>
      </c>
      <c r="I41" s="177"/>
      <c r="J41" s="176" t="s">
        <v>23</v>
      </c>
      <c r="K41" s="177"/>
      <c r="L41" s="176" t="s">
        <v>24</v>
      </c>
      <c r="M41" s="177"/>
      <c r="N41" s="176" t="s">
        <v>25</v>
      </c>
      <c r="O41" s="177"/>
      <c r="P41" s="178" t="s">
        <v>26</v>
      </c>
      <c r="Q41" s="179"/>
      <c r="S41" s="81"/>
      <c r="U41" s="14" t="s">
        <v>15</v>
      </c>
      <c r="V41" s="15"/>
      <c r="W41" s="82" t="s">
        <v>16</v>
      </c>
    </row>
    <row r="42" spans="1:34" ht="11.25">
      <c r="A42" s="16" t="s">
        <v>27</v>
      </c>
      <c r="B42" s="83" t="str">
        <f>IF(B36&gt;"",B36,"")</f>
        <v>Yrjö Huotari</v>
      </c>
      <c r="C42" s="60" t="str">
        <f>IF(B38&gt;"",B38,"")</f>
        <v>Boris Sundström</v>
      </c>
      <c r="D42" s="84"/>
      <c r="E42" s="85"/>
      <c r="F42" s="158"/>
      <c r="G42" s="169"/>
      <c r="H42" s="159"/>
      <c r="I42" s="160"/>
      <c r="J42" s="159"/>
      <c r="K42" s="160"/>
      <c r="L42" s="159"/>
      <c r="M42" s="160"/>
      <c r="N42" s="159"/>
      <c r="O42" s="160"/>
      <c r="P42" s="86">
        <f aca="true" t="shared" si="28" ref="P42:P47">IF(COUNT(F42:N42)=0,"",COUNTIF(F42:N42,"&gt;=0"))</f>
      </c>
      <c r="Q42" s="87">
        <f aca="true" t="shared" si="29" ref="Q42:Q47">IF(COUNT(F42:N42)=0,"",(IF(LEFT(F42,1)="-",1,0)+IF(LEFT(H42,1)="-",1,0)+IF(LEFT(J42,1)="-",1,0)+IF(LEFT(L42,1)="-",1,0)+IF(LEFT(N42,1)="-",1,0)))</f>
      </c>
      <c r="R42" s="88"/>
      <c r="S42" s="89"/>
      <c r="U42" s="90">
        <f aca="true" t="shared" si="30" ref="U42:V47">+Y42+AA42+AC42+AE42+AG42</f>
        <v>0</v>
      </c>
      <c r="V42" s="91">
        <f t="shared" si="30"/>
        <v>0</v>
      </c>
      <c r="W42" s="92">
        <f aca="true" t="shared" si="31" ref="W42:W47">+U42-V42</f>
        <v>0</v>
      </c>
      <c r="Y42" s="17">
        <f aca="true" t="shared" si="32" ref="Y42:Y47">IF(F42="",0,IF(LEFT(F42,1)="-",ABS(F42),(IF(F42&gt;9,F42+2,11))))</f>
        <v>0</v>
      </c>
      <c r="Z42" s="18">
        <f aca="true" t="shared" si="33" ref="Z42:Z47">IF(F42="",0,IF(LEFT(F42,1)="-",(IF(ABS(F42)&gt;9,(ABS(F42)+2),11)),F42))</f>
        <v>0</v>
      </c>
      <c r="AA42" s="19">
        <f aca="true" t="shared" si="34" ref="AA42:AA47">IF(H42="",0,IF(LEFT(H42,1)="-",ABS(H42),(IF(H42&gt;9,H42+2,11))))</f>
        <v>0</v>
      </c>
      <c r="AB42" s="18">
        <f aca="true" t="shared" si="35" ref="AB42:AB47">IF(H42="",0,IF(LEFT(H42,1)="-",(IF(ABS(H42)&gt;9,(ABS(H42)+2),11)),H42))</f>
        <v>0</v>
      </c>
      <c r="AC42" s="19">
        <f aca="true" t="shared" si="36" ref="AC42:AC47">IF(J42="",0,IF(LEFT(J42,1)="-",ABS(J42),(IF(J42&gt;9,J42+2,11))))</f>
        <v>0</v>
      </c>
      <c r="AD42" s="18">
        <f aca="true" t="shared" si="37" ref="AD42:AD47">IF(J42="",0,IF(LEFT(J42,1)="-",(IF(ABS(J42)&gt;9,(ABS(J42)+2),11)),J42))</f>
        <v>0</v>
      </c>
      <c r="AE42" s="19">
        <f aca="true" t="shared" si="38" ref="AE42:AE47">IF(L42="",0,IF(LEFT(L42,1)="-",ABS(L42),(IF(L42&gt;9,L42+2,11))))</f>
        <v>0</v>
      </c>
      <c r="AF42" s="18">
        <f aca="true" t="shared" si="39" ref="AF42:AF47">IF(L42="",0,IF(LEFT(L42,1)="-",(IF(ABS(L42)&gt;9,(ABS(L42)+2),11)),L42))</f>
        <v>0</v>
      </c>
      <c r="AG42" s="19">
        <f aca="true" t="shared" si="40" ref="AG42:AG47">IF(N42="",0,IF(LEFT(N42,1)="-",ABS(N42),(IF(N42&gt;9,N42+2,11))))</f>
        <v>0</v>
      </c>
      <c r="AH42" s="18">
        <f aca="true" t="shared" si="41" ref="AH42:AH47">IF(N42="",0,IF(LEFT(N42,1)="-",(IF(ABS(N42)&gt;9,(ABS(N42)+2),11)),N42))</f>
        <v>0</v>
      </c>
    </row>
    <row r="43" spans="1:34" ht="11.25">
      <c r="A43" s="16" t="s">
        <v>28</v>
      </c>
      <c r="B43" s="83" t="str">
        <f>IF(B37&gt;"",B37,"")</f>
        <v>Heikki Seiro</v>
      </c>
      <c r="C43" s="60" t="str">
        <f>IF(B39&gt;"",B39,"")</f>
        <v>Aaro Keuramo</v>
      </c>
      <c r="D43" s="84"/>
      <c r="E43" s="85"/>
      <c r="F43" s="163"/>
      <c r="G43" s="164"/>
      <c r="H43" s="163"/>
      <c r="I43" s="164"/>
      <c r="J43" s="163"/>
      <c r="K43" s="164"/>
      <c r="L43" s="163"/>
      <c r="M43" s="164"/>
      <c r="N43" s="163"/>
      <c r="O43" s="164"/>
      <c r="P43" s="86">
        <f t="shared" si="28"/>
      </c>
      <c r="Q43" s="87">
        <f t="shared" si="29"/>
      </c>
      <c r="R43" s="93"/>
      <c r="S43" s="94"/>
      <c r="U43" s="90">
        <f t="shared" si="30"/>
        <v>0</v>
      </c>
      <c r="V43" s="91">
        <f t="shared" si="30"/>
        <v>0</v>
      </c>
      <c r="W43" s="92">
        <f t="shared" si="31"/>
        <v>0</v>
      </c>
      <c r="Y43" s="20">
        <f t="shared" si="32"/>
        <v>0</v>
      </c>
      <c r="Z43" s="21">
        <f t="shared" si="33"/>
        <v>0</v>
      </c>
      <c r="AA43" s="22">
        <f t="shared" si="34"/>
        <v>0</v>
      </c>
      <c r="AB43" s="21">
        <f t="shared" si="35"/>
        <v>0</v>
      </c>
      <c r="AC43" s="22">
        <f t="shared" si="36"/>
        <v>0</v>
      </c>
      <c r="AD43" s="21">
        <f t="shared" si="37"/>
        <v>0</v>
      </c>
      <c r="AE43" s="22">
        <f t="shared" si="38"/>
        <v>0</v>
      </c>
      <c r="AF43" s="21">
        <f t="shared" si="39"/>
        <v>0</v>
      </c>
      <c r="AG43" s="22">
        <f t="shared" si="40"/>
        <v>0</v>
      </c>
      <c r="AH43" s="21">
        <f t="shared" si="41"/>
        <v>0</v>
      </c>
    </row>
    <row r="44" spans="1:34" ht="12" thickBot="1">
      <c r="A44" s="16" t="s">
        <v>29</v>
      </c>
      <c r="B44" s="95" t="str">
        <f>IF(B36&gt;"",B36,"")</f>
        <v>Yrjö Huotari</v>
      </c>
      <c r="C44" s="96" t="str">
        <f>IF(B39&gt;"",B39,"")</f>
        <v>Aaro Keuramo</v>
      </c>
      <c r="D44" s="79"/>
      <c r="E44" s="80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86">
        <f t="shared" si="28"/>
      </c>
      <c r="Q44" s="87">
        <f t="shared" si="29"/>
      </c>
      <c r="R44" s="93"/>
      <c r="S44" s="94"/>
      <c r="U44" s="90">
        <f t="shared" si="30"/>
        <v>0</v>
      </c>
      <c r="V44" s="91">
        <f t="shared" si="30"/>
        <v>0</v>
      </c>
      <c r="W44" s="92">
        <f t="shared" si="31"/>
        <v>0</v>
      </c>
      <c r="Y44" s="20">
        <f t="shared" si="32"/>
        <v>0</v>
      </c>
      <c r="Z44" s="21">
        <f t="shared" si="33"/>
        <v>0</v>
      </c>
      <c r="AA44" s="22">
        <f t="shared" si="34"/>
        <v>0</v>
      </c>
      <c r="AB44" s="21">
        <f t="shared" si="35"/>
        <v>0</v>
      </c>
      <c r="AC44" s="22">
        <f t="shared" si="36"/>
        <v>0</v>
      </c>
      <c r="AD44" s="21">
        <f t="shared" si="37"/>
        <v>0</v>
      </c>
      <c r="AE44" s="22">
        <f t="shared" si="38"/>
        <v>0</v>
      </c>
      <c r="AF44" s="21">
        <f t="shared" si="39"/>
        <v>0</v>
      </c>
      <c r="AG44" s="22">
        <f t="shared" si="40"/>
        <v>0</v>
      </c>
      <c r="AH44" s="21">
        <f t="shared" si="41"/>
        <v>0</v>
      </c>
    </row>
    <row r="45" spans="1:34" ht="11.25">
      <c r="A45" s="16" t="s">
        <v>30</v>
      </c>
      <c r="B45" s="83" t="str">
        <f>IF(B37&gt;"",B37,"")</f>
        <v>Heikki Seiro</v>
      </c>
      <c r="C45" s="60" t="str">
        <f>IF(B38&gt;"",B38,"")</f>
        <v>Boris Sundström</v>
      </c>
      <c r="D45" s="84"/>
      <c r="E45" s="85"/>
      <c r="F45" s="159"/>
      <c r="G45" s="160"/>
      <c r="H45" s="159"/>
      <c r="I45" s="160"/>
      <c r="J45" s="159"/>
      <c r="K45" s="160"/>
      <c r="L45" s="159"/>
      <c r="M45" s="160"/>
      <c r="N45" s="159"/>
      <c r="O45" s="160"/>
      <c r="P45" s="86">
        <f t="shared" si="28"/>
      </c>
      <c r="Q45" s="87">
        <f t="shared" si="29"/>
      </c>
      <c r="R45" s="93"/>
      <c r="S45" s="94"/>
      <c r="U45" s="90">
        <f t="shared" si="30"/>
        <v>0</v>
      </c>
      <c r="V45" s="91">
        <f t="shared" si="30"/>
        <v>0</v>
      </c>
      <c r="W45" s="92">
        <f t="shared" si="31"/>
        <v>0</v>
      </c>
      <c r="Y45" s="20">
        <f t="shared" si="32"/>
        <v>0</v>
      </c>
      <c r="Z45" s="21">
        <f t="shared" si="33"/>
        <v>0</v>
      </c>
      <c r="AA45" s="22">
        <f t="shared" si="34"/>
        <v>0</v>
      </c>
      <c r="AB45" s="21">
        <f t="shared" si="35"/>
        <v>0</v>
      </c>
      <c r="AC45" s="22">
        <f t="shared" si="36"/>
        <v>0</v>
      </c>
      <c r="AD45" s="21">
        <f t="shared" si="37"/>
        <v>0</v>
      </c>
      <c r="AE45" s="22">
        <f t="shared" si="38"/>
        <v>0</v>
      </c>
      <c r="AF45" s="21">
        <f t="shared" si="39"/>
        <v>0</v>
      </c>
      <c r="AG45" s="22">
        <f t="shared" si="40"/>
        <v>0</v>
      </c>
      <c r="AH45" s="21">
        <f t="shared" si="41"/>
        <v>0</v>
      </c>
    </row>
    <row r="46" spans="1:34" ht="11.25">
      <c r="A46" s="16" t="s">
        <v>31</v>
      </c>
      <c r="B46" s="83" t="str">
        <f>IF(B36&gt;"",B36,"")</f>
        <v>Yrjö Huotari</v>
      </c>
      <c r="C46" s="60" t="str">
        <f>IF(B37&gt;"",B37,"")</f>
        <v>Heikki Seiro</v>
      </c>
      <c r="D46" s="84"/>
      <c r="E46" s="85"/>
      <c r="F46" s="163"/>
      <c r="G46" s="164"/>
      <c r="H46" s="163"/>
      <c r="I46" s="164"/>
      <c r="J46" s="163"/>
      <c r="K46" s="164"/>
      <c r="L46" s="163"/>
      <c r="M46" s="164"/>
      <c r="N46" s="163"/>
      <c r="O46" s="164"/>
      <c r="P46" s="86">
        <f t="shared" si="28"/>
      </c>
      <c r="Q46" s="87">
        <f t="shared" si="29"/>
      </c>
      <c r="R46" s="93"/>
      <c r="S46" s="94"/>
      <c r="U46" s="90">
        <f t="shared" si="30"/>
        <v>0</v>
      </c>
      <c r="V46" s="91">
        <f t="shared" si="30"/>
        <v>0</v>
      </c>
      <c r="W46" s="92">
        <f t="shared" si="31"/>
        <v>0</v>
      </c>
      <c r="Y46" s="20">
        <f t="shared" si="32"/>
        <v>0</v>
      </c>
      <c r="Z46" s="21">
        <f t="shared" si="33"/>
        <v>0</v>
      </c>
      <c r="AA46" s="22">
        <f t="shared" si="34"/>
        <v>0</v>
      </c>
      <c r="AB46" s="21">
        <f t="shared" si="35"/>
        <v>0</v>
      </c>
      <c r="AC46" s="22">
        <f t="shared" si="36"/>
        <v>0</v>
      </c>
      <c r="AD46" s="21">
        <f t="shared" si="37"/>
        <v>0</v>
      </c>
      <c r="AE46" s="22">
        <f t="shared" si="38"/>
        <v>0</v>
      </c>
      <c r="AF46" s="21">
        <f t="shared" si="39"/>
        <v>0</v>
      </c>
      <c r="AG46" s="22">
        <f t="shared" si="40"/>
        <v>0</v>
      </c>
      <c r="AH46" s="21">
        <f t="shared" si="41"/>
        <v>0</v>
      </c>
    </row>
    <row r="47" spans="1:34" ht="12" thickBot="1">
      <c r="A47" s="23" t="s">
        <v>32</v>
      </c>
      <c r="B47" s="97" t="str">
        <f>IF(B38&gt;"",B38,"")</f>
        <v>Boris Sundström</v>
      </c>
      <c r="C47" s="98" t="str">
        <f>IF(B39&gt;"",B39,"")</f>
        <v>Aaro Keuramo</v>
      </c>
      <c r="D47" s="99"/>
      <c r="E47" s="100"/>
      <c r="F47" s="165"/>
      <c r="G47" s="166"/>
      <c r="H47" s="165"/>
      <c r="I47" s="166"/>
      <c r="J47" s="165"/>
      <c r="K47" s="166"/>
      <c r="L47" s="165"/>
      <c r="M47" s="166"/>
      <c r="N47" s="165"/>
      <c r="O47" s="166"/>
      <c r="P47" s="101">
        <f t="shared" si="28"/>
      </c>
      <c r="Q47" s="102">
        <f t="shared" si="29"/>
      </c>
      <c r="R47" s="103"/>
      <c r="S47" s="104"/>
      <c r="U47" s="90">
        <f t="shared" si="30"/>
        <v>0</v>
      </c>
      <c r="V47" s="91">
        <f t="shared" si="30"/>
        <v>0</v>
      </c>
      <c r="W47" s="92">
        <f t="shared" si="31"/>
        <v>0</v>
      </c>
      <c r="Y47" s="24">
        <f t="shared" si="32"/>
        <v>0</v>
      </c>
      <c r="Z47" s="25">
        <f t="shared" si="33"/>
        <v>0</v>
      </c>
      <c r="AA47" s="26">
        <f t="shared" si="34"/>
        <v>0</v>
      </c>
      <c r="AB47" s="25">
        <f t="shared" si="35"/>
        <v>0</v>
      </c>
      <c r="AC47" s="26">
        <f t="shared" si="36"/>
        <v>0</v>
      </c>
      <c r="AD47" s="25">
        <f t="shared" si="37"/>
        <v>0</v>
      </c>
      <c r="AE47" s="26">
        <f t="shared" si="38"/>
        <v>0</v>
      </c>
      <c r="AF47" s="25">
        <f t="shared" si="39"/>
        <v>0</v>
      </c>
      <c r="AG47" s="26">
        <f t="shared" si="40"/>
        <v>0</v>
      </c>
      <c r="AH47" s="25">
        <f t="shared" si="41"/>
        <v>0</v>
      </c>
    </row>
    <row r="48" ht="12.75" thickBot="1" thickTop="1"/>
    <row r="49" spans="1:19" ht="12" thickTop="1">
      <c r="A49" s="38"/>
      <c r="B49" s="39" t="s">
        <v>38</v>
      </c>
      <c r="C49" s="40"/>
      <c r="D49" s="40"/>
      <c r="E49" s="40"/>
      <c r="F49" s="41"/>
      <c r="G49" s="40"/>
      <c r="H49" s="42" t="s">
        <v>0</v>
      </c>
      <c r="I49" s="43"/>
      <c r="J49" s="184" t="s">
        <v>54</v>
      </c>
      <c r="K49" s="184"/>
      <c r="L49" s="184"/>
      <c r="M49" s="185"/>
      <c r="N49" s="186" t="s">
        <v>1</v>
      </c>
      <c r="O49" s="187"/>
      <c r="P49" s="187"/>
      <c r="Q49" s="188">
        <v>4</v>
      </c>
      <c r="R49" s="188"/>
      <c r="S49" s="189"/>
    </row>
    <row r="50" spans="1:19" ht="12" thickBot="1">
      <c r="A50" s="46"/>
      <c r="B50" s="47" t="s">
        <v>39</v>
      </c>
      <c r="C50" s="48" t="s">
        <v>2</v>
      </c>
      <c r="D50" s="190"/>
      <c r="E50" s="190"/>
      <c r="F50" s="191"/>
      <c r="G50" s="192" t="s">
        <v>3</v>
      </c>
      <c r="H50" s="193"/>
      <c r="I50" s="193"/>
      <c r="J50" s="161">
        <v>39102</v>
      </c>
      <c r="K50" s="161"/>
      <c r="L50" s="161"/>
      <c r="M50" s="162"/>
      <c r="N50" s="49" t="s">
        <v>4</v>
      </c>
      <c r="O50" s="50"/>
      <c r="P50" s="50"/>
      <c r="Q50" s="194">
        <v>0.6666666666666666</v>
      </c>
      <c r="R50" s="195"/>
      <c r="S50" s="196"/>
    </row>
    <row r="51" spans="1:23" ht="12" thickTop="1">
      <c r="A51" s="51"/>
      <c r="B51" s="52" t="s">
        <v>5</v>
      </c>
      <c r="C51" s="53" t="s">
        <v>6</v>
      </c>
      <c r="D51" s="180" t="s">
        <v>7</v>
      </c>
      <c r="E51" s="181"/>
      <c r="F51" s="180" t="s">
        <v>8</v>
      </c>
      <c r="G51" s="181"/>
      <c r="H51" s="180" t="s">
        <v>9</v>
      </c>
      <c r="I51" s="181"/>
      <c r="J51" s="180" t="s">
        <v>10</v>
      </c>
      <c r="K51" s="181"/>
      <c r="L51" s="180"/>
      <c r="M51" s="181"/>
      <c r="N51" s="54" t="s">
        <v>11</v>
      </c>
      <c r="O51" s="55" t="s">
        <v>12</v>
      </c>
      <c r="P51" s="1" t="s">
        <v>13</v>
      </c>
      <c r="Q51" s="1"/>
      <c r="R51" s="182" t="s">
        <v>14</v>
      </c>
      <c r="S51" s="183"/>
      <c r="U51" s="2" t="s">
        <v>15</v>
      </c>
      <c r="V51" s="3"/>
      <c r="W51" s="15" t="s">
        <v>16</v>
      </c>
    </row>
    <row r="52" spans="1:23" ht="11.25">
      <c r="A52" s="4" t="s">
        <v>7</v>
      </c>
      <c r="B52" s="56" t="s">
        <v>231</v>
      </c>
      <c r="C52" s="57" t="s">
        <v>71</v>
      </c>
      <c r="D52" s="58"/>
      <c r="E52" s="59"/>
      <c r="F52" s="60">
        <f>+P62</f>
      </c>
      <c r="G52" s="61">
        <f>+Q62</f>
      </c>
      <c r="H52" s="60">
        <f>P58</f>
      </c>
      <c r="I52" s="61">
        <f>Q58</f>
      </c>
      <c r="J52" s="60">
        <f>P60</f>
      </c>
      <c r="K52" s="61">
        <f>Q60</f>
      </c>
      <c r="L52" s="60"/>
      <c r="M52" s="61"/>
      <c r="N52" s="62">
        <f>IF(SUM(D52:M52)=0,"",COUNTIF(E52:E55,"3"))</f>
      </c>
      <c r="O52" s="63">
        <f>IF(SUM(E52:N52)=0,"",COUNTIF(D52:D55,"3"))</f>
      </c>
      <c r="P52" s="64">
        <f>IF(SUM(D52:M52)=0,"",SUM(E52:E55))</f>
      </c>
      <c r="Q52" s="65">
        <f>IF(SUM(D52:M52)=0,"",SUM(D52:D55))</f>
      </c>
      <c r="R52" s="170"/>
      <c r="S52" s="171"/>
      <c r="U52" s="5">
        <f>+U58+U60+U62</f>
        <v>0</v>
      </c>
      <c r="V52" s="6">
        <f>+V58+V60+V62</f>
        <v>0</v>
      </c>
      <c r="W52" s="7">
        <f>+U52-V52</f>
        <v>0</v>
      </c>
    </row>
    <row r="53" spans="1:23" ht="11.25">
      <c r="A53" s="4" t="s">
        <v>8</v>
      </c>
      <c r="B53" s="56" t="s">
        <v>232</v>
      </c>
      <c r="C53" s="57" t="s">
        <v>75</v>
      </c>
      <c r="D53" s="60">
        <f>+Q62</f>
      </c>
      <c r="E53" s="61">
        <f>+P62</f>
      </c>
      <c r="F53" s="58"/>
      <c r="G53" s="59"/>
      <c r="H53" s="60">
        <f>P61</f>
      </c>
      <c r="I53" s="61">
        <f>Q61</f>
      </c>
      <c r="J53" s="60">
        <f>P59</f>
      </c>
      <c r="K53" s="61">
        <f>Q59</f>
      </c>
      <c r="L53" s="60"/>
      <c r="M53" s="61"/>
      <c r="N53" s="62">
        <f>IF(SUM(D53:M53)=0,"",COUNTIF(G52:G55,"3"))</f>
      </c>
      <c r="O53" s="63">
        <f>IF(SUM(E53:N53)=0,"",COUNTIF(F52:F55,"3"))</f>
      </c>
      <c r="P53" s="64">
        <f>IF(SUM(D53:M53)=0,"",SUM(G52:G55))</f>
      </c>
      <c r="Q53" s="65">
        <f>IF(SUM(D53:M53)=0,"",SUM(F52:F55))</f>
      </c>
      <c r="R53" s="170"/>
      <c r="S53" s="171"/>
      <c r="U53" s="5">
        <f>+U59+U61+V62</f>
        <v>0</v>
      </c>
      <c r="V53" s="6">
        <f>+V59+V61+U62</f>
        <v>0</v>
      </c>
      <c r="W53" s="7">
        <f>+U53-V53</f>
        <v>0</v>
      </c>
    </row>
    <row r="54" spans="1:23" ht="11.25">
      <c r="A54" s="4" t="s">
        <v>9</v>
      </c>
      <c r="B54" s="56" t="s">
        <v>233</v>
      </c>
      <c r="C54" s="57" t="s">
        <v>187</v>
      </c>
      <c r="D54" s="60">
        <f>+Q58</f>
      </c>
      <c r="E54" s="61">
        <f>+P58</f>
      </c>
      <c r="F54" s="60">
        <f>Q61</f>
      </c>
      <c r="G54" s="61">
        <f>P61</f>
      </c>
      <c r="H54" s="58"/>
      <c r="I54" s="59"/>
      <c r="J54" s="60">
        <f>P63</f>
      </c>
      <c r="K54" s="61">
        <f>Q63</f>
      </c>
      <c r="L54" s="60"/>
      <c r="M54" s="61"/>
      <c r="N54" s="62">
        <f>IF(SUM(D54:M54)=0,"",COUNTIF(I52:I55,"3"))</f>
      </c>
      <c r="O54" s="63">
        <f>IF(SUM(E54:N54)=0,"",COUNTIF(H52:H55,"3"))</f>
      </c>
      <c r="P54" s="64">
        <f>IF(SUM(D54:M54)=0,"",SUM(I52:I55))</f>
      </c>
      <c r="Q54" s="65">
        <f>IF(SUM(D54:M54)=0,"",SUM(H52:H55))</f>
      </c>
      <c r="R54" s="170"/>
      <c r="S54" s="171"/>
      <c r="U54" s="5">
        <f>+V58+V61+U63</f>
        <v>0</v>
      </c>
      <c r="V54" s="6">
        <f>+U58+U61+V63</f>
        <v>0</v>
      </c>
      <c r="W54" s="7">
        <f>+U54-V54</f>
        <v>0</v>
      </c>
    </row>
    <row r="55" spans="1:23" ht="12" thickBot="1">
      <c r="A55" s="8" t="s">
        <v>10</v>
      </c>
      <c r="B55" s="66" t="s">
        <v>234</v>
      </c>
      <c r="C55" s="67" t="s">
        <v>239</v>
      </c>
      <c r="D55" s="68">
        <f>Q60</f>
      </c>
      <c r="E55" s="69">
        <f>P60</f>
      </c>
      <c r="F55" s="68">
        <f>Q59</f>
      </c>
      <c r="G55" s="69">
        <f>P59</f>
      </c>
      <c r="H55" s="68">
        <f>Q63</f>
      </c>
      <c r="I55" s="69">
        <f>P63</f>
      </c>
      <c r="J55" s="70"/>
      <c r="K55" s="71"/>
      <c r="L55" s="68"/>
      <c r="M55" s="69"/>
      <c r="N55" s="72">
        <f>IF(SUM(D55:M55)=0,"",COUNTIF(K52:K55,"3"))</f>
      </c>
      <c r="O55" s="73">
        <f>IF(SUM(E55:N55)=0,"",COUNTIF(J52:J55,"3"))</f>
      </c>
      <c r="P55" s="74">
        <f>IF(SUM(D55:M56)=0,"",SUM(K52:K55))</f>
      </c>
      <c r="Q55" s="75">
        <f>IF(SUM(D55:M55)=0,"",SUM(J52:J55))</f>
      </c>
      <c r="R55" s="172"/>
      <c r="S55" s="173"/>
      <c r="U55" s="5">
        <f>+V59+V60+V63</f>
        <v>0</v>
      </c>
      <c r="V55" s="6">
        <f>+U59+U60+U63</f>
        <v>0</v>
      </c>
      <c r="W55" s="7">
        <f>+U55-V55</f>
        <v>0</v>
      </c>
    </row>
    <row r="56" spans="1:24" ht="12" thickTop="1">
      <c r="A56" s="9"/>
      <c r="B56" s="10" t="s">
        <v>18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76"/>
      <c r="U56" s="77"/>
      <c r="V56" s="11" t="s">
        <v>19</v>
      </c>
      <c r="W56" s="12">
        <f>SUM(W52:W55)</f>
        <v>0</v>
      </c>
      <c r="X56" s="11" t="str">
        <f>IF(W56=0,"OK","Virhe")</f>
        <v>OK</v>
      </c>
    </row>
    <row r="57" spans="1:23" ht="12" thickBot="1">
      <c r="A57" s="13"/>
      <c r="B57" s="78" t="s">
        <v>20</v>
      </c>
      <c r="C57" s="79"/>
      <c r="D57" s="79"/>
      <c r="E57" s="80"/>
      <c r="F57" s="174" t="s">
        <v>21</v>
      </c>
      <c r="G57" s="175"/>
      <c r="H57" s="176" t="s">
        <v>22</v>
      </c>
      <c r="I57" s="177"/>
      <c r="J57" s="176" t="s">
        <v>23</v>
      </c>
      <c r="K57" s="177"/>
      <c r="L57" s="176" t="s">
        <v>24</v>
      </c>
      <c r="M57" s="177"/>
      <c r="N57" s="176" t="s">
        <v>25</v>
      </c>
      <c r="O57" s="177"/>
      <c r="P57" s="178" t="s">
        <v>26</v>
      </c>
      <c r="Q57" s="179"/>
      <c r="S57" s="81"/>
      <c r="U57" s="14" t="s">
        <v>15</v>
      </c>
      <c r="V57" s="15"/>
      <c r="W57" s="82" t="s">
        <v>16</v>
      </c>
    </row>
    <row r="58" spans="1:34" ht="11.25">
      <c r="A58" s="16" t="s">
        <v>27</v>
      </c>
      <c r="B58" s="83" t="str">
        <f>IF(B52&gt;"",B52,"")</f>
        <v>Pauli Makkonen</v>
      </c>
      <c r="C58" s="60" t="str">
        <f>IF(B54&gt;"",B54,"")</f>
        <v>Kari Nummelin</v>
      </c>
      <c r="D58" s="84"/>
      <c r="E58" s="85"/>
      <c r="F58" s="158"/>
      <c r="G58" s="169"/>
      <c r="H58" s="159"/>
      <c r="I58" s="160"/>
      <c r="J58" s="159"/>
      <c r="K58" s="160"/>
      <c r="L58" s="159"/>
      <c r="M58" s="160"/>
      <c r="N58" s="159"/>
      <c r="O58" s="160"/>
      <c r="P58" s="86">
        <f aca="true" t="shared" si="42" ref="P58:P63">IF(COUNT(F58:N58)=0,"",COUNTIF(F58:N58,"&gt;=0"))</f>
      </c>
      <c r="Q58" s="87">
        <f aca="true" t="shared" si="43" ref="Q58:Q63">IF(COUNT(F58:N58)=0,"",(IF(LEFT(F58,1)="-",1,0)+IF(LEFT(H58,1)="-",1,0)+IF(LEFT(J58,1)="-",1,0)+IF(LEFT(L58,1)="-",1,0)+IF(LEFT(N58,1)="-",1,0)))</f>
      </c>
      <c r="R58" s="88"/>
      <c r="S58" s="89"/>
      <c r="U58" s="90">
        <f aca="true" t="shared" si="44" ref="U58:V63">+Y58+AA58+AC58+AE58+AG58</f>
        <v>0</v>
      </c>
      <c r="V58" s="91">
        <f t="shared" si="44"/>
        <v>0</v>
      </c>
      <c r="W58" s="92">
        <f aca="true" t="shared" si="45" ref="W58:W63">+U58-V58</f>
        <v>0</v>
      </c>
      <c r="Y58" s="17">
        <f aca="true" t="shared" si="46" ref="Y58:Y63">IF(F58="",0,IF(LEFT(F58,1)="-",ABS(F58),(IF(F58&gt;9,F58+2,11))))</f>
        <v>0</v>
      </c>
      <c r="Z58" s="18">
        <f aca="true" t="shared" si="47" ref="Z58:Z63">IF(F58="",0,IF(LEFT(F58,1)="-",(IF(ABS(F58)&gt;9,(ABS(F58)+2),11)),F58))</f>
        <v>0</v>
      </c>
      <c r="AA58" s="19">
        <f aca="true" t="shared" si="48" ref="AA58:AA63">IF(H58="",0,IF(LEFT(H58,1)="-",ABS(H58),(IF(H58&gt;9,H58+2,11))))</f>
        <v>0</v>
      </c>
      <c r="AB58" s="18">
        <f aca="true" t="shared" si="49" ref="AB58:AB63">IF(H58="",0,IF(LEFT(H58,1)="-",(IF(ABS(H58)&gt;9,(ABS(H58)+2),11)),H58))</f>
        <v>0</v>
      </c>
      <c r="AC58" s="19">
        <f aca="true" t="shared" si="50" ref="AC58:AC63">IF(J58="",0,IF(LEFT(J58,1)="-",ABS(J58),(IF(J58&gt;9,J58+2,11))))</f>
        <v>0</v>
      </c>
      <c r="AD58" s="18">
        <f aca="true" t="shared" si="51" ref="AD58:AD63">IF(J58="",0,IF(LEFT(J58,1)="-",(IF(ABS(J58)&gt;9,(ABS(J58)+2),11)),J58))</f>
        <v>0</v>
      </c>
      <c r="AE58" s="19">
        <f aca="true" t="shared" si="52" ref="AE58:AE63">IF(L58="",0,IF(LEFT(L58,1)="-",ABS(L58),(IF(L58&gt;9,L58+2,11))))</f>
        <v>0</v>
      </c>
      <c r="AF58" s="18">
        <f aca="true" t="shared" si="53" ref="AF58:AF63">IF(L58="",0,IF(LEFT(L58,1)="-",(IF(ABS(L58)&gt;9,(ABS(L58)+2),11)),L58))</f>
        <v>0</v>
      </c>
      <c r="AG58" s="19">
        <f aca="true" t="shared" si="54" ref="AG58:AG63">IF(N58="",0,IF(LEFT(N58,1)="-",ABS(N58),(IF(N58&gt;9,N58+2,11))))</f>
        <v>0</v>
      </c>
      <c r="AH58" s="18">
        <f aca="true" t="shared" si="55" ref="AH58:AH63">IF(N58="",0,IF(LEFT(N58,1)="-",(IF(ABS(N58)&gt;9,(ABS(N58)+2),11)),N58))</f>
        <v>0</v>
      </c>
    </row>
    <row r="59" spans="1:34" ht="11.25">
      <c r="A59" s="16" t="s">
        <v>28</v>
      </c>
      <c r="B59" s="83" t="str">
        <f>IF(B53&gt;"",B53,"")</f>
        <v>Helge Björkblad</v>
      </c>
      <c r="C59" s="60" t="str">
        <f>IF(B55&gt;"",B55,"")</f>
        <v>Paavo Hänninen</v>
      </c>
      <c r="D59" s="84"/>
      <c r="E59" s="85"/>
      <c r="F59" s="163"/>
      <c r="G59" s="164"/>
      <c r="H59" s="163"/>
      <c r="I59" s="164"/>
      <c r="J59" s="163"/>
      <c r="K59" s="164"/>
      <c r="L59" s="163"/>
      <c r="M59" s="164"/>
      <c r="N59" s="163"/>
      <c r="O59" s="164"/>
      <c r="P59" s="86">
        <f t="shared" si="42"/>
      </c>
      <c r="Q59" s="87">
        <f t="shared" si="43"/>
      </c>
      <c r="R59" s="93"/>
      <c r="S59" s="94"/>
      <c r="U59" s="90">
        <f t="shared" si="44"/>
        <v>0</v>
      </c>
      <c r="V59" s="91">
        <f t="shared" si="44"/>
        <v>0</v>
      </c>
      <c r="W59" s="92">
        <f t="shared" si="45"/>
        <v>0</v>
      </c>
      <c r="Y59" s="20">
        <f t="shared" si="46"/>
        <v>0</v>
      </c>
      <c r="Z59" s="21">
        <f t="shared" si="47"/>
        <v>0</v>
      </c>
      <c r="AA59" s="22">
        <f t="shared" si="48"/>
        <v>0</v>
      </c>
      <c r="AB59" s="21">
        <f t="shared" si="49"/>
        <v>0</v>
      </c>
      <c r="AC59" s="22">
        <f t="shared" si="50"/>
        <v>0</v>
      </c>
      <c r="AD59" s="21">
        <f t="shared" si="51"/>
        <v>0</v>
      </c>
      <c r="AE59" s="22">
        <f t="shared" si="52"/>
        <v>0</v>
      </c>
      <c r="AF59" s="21">
        <f t="shared" si="53"/>
        <v>0</v>
      </c>
      <c r="AG59" s="22">
        <f t="shared" si="54"/>
        <v>0</v>
      </c>
      <c r="AH59" s="21">
        <f t="shared" si="55"/>
        <v>0</v>
      </c>
    </row>
    <row r="60" spans="1:34" ht="12" thickBot="1">
      <c r="A60" s="16" t="s">
        <v>29</v>
      </c>
      <c r="B60" s="95" t="str">
        <f>IF(B52&gt;"",B52,"")</f>
        <v>Pauli Makkonen</v>
      </c>
      <c r="C60" s="96" t="str">
        <f>IF(B55&gt;"",B55,"")</f>
        <v>Paavo Hänninen</v>
      </c>
      <c r="D60" s="79"/>
      <c r="E60" s="80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86">
        <f t="shared" si="42"/>
      </c>
      <c r="Q60" s="87">
        <f t="shared" si="43"/>
      </c>
      <c r="R60" s="93"/>
      <c r="S60" s="94"/>
      <c r="U60" s="90">
        <f t="shared" si="44"/>
        <v>0</v>
      </c>
      <c r="V60" s="91">
        <f t="shared" si="44"/>
        <v>0</v>
      </c>
      <c r="W60" s="92">
        <f t="shared" si="45"/>
        <v>0</v>
      </c>
      <c r="Y60" s="20">
        <f t="shared" si="46"/>
        <v>0</v>
      </c>
      <c r="Z60" s="21">
        <f t="shared" si="47"/>
        <v>0</v>
      </c>
      <c r="AA60" s="22">
        <f t="shared" si="48"/>
        <v>0</v>
      </c>
      <c r="AB60" s="21">
        <f t="shared" si="49"/>
        <v>0</v>
      </c>
      <c r="AC60" s="22">
        <f t="shared" si="50"/>
        <v>0</v>
      </c>
      <c r="AD60" s="21">
        <f t="shared" si="51"/>
        <v>0</v>
      </c>
      <c r="AE60" s="22">
        <f t="shared" si="52"/>
        <v>0</v>
      </c>
      <c r="AF60" s="21">
        <f t="shared" si="53"/>
        <v>0</v>
      </c>
      <c r="AG60" s="22">
        <f t="shared" si="54"/>
        <v>0</v>
      </c>
      <c r="AH60" s="21">
        <f t="shared" si="55"/>
        <v>0</v>
      </c>
    </row>
    <row r="61" spans="1:34" ht="11.25">
      <c r="A61" s="16" t="s">
        <v>30</v>
      </c>
      <c r="B61" s="83" t="str">
        <f>IF(B53&gt;"",B53,"")</f>
        <v>Helge Björkblad</v>
      </c>
      <c r="C61" s="60" t="str">
        <f>IF(B54&gt;"",B54,"")</f>
        <v>Kari Nummelin</v>
      </c>
      <c r="D61" s="84"/>
      <c r="E61" s="85"/>
      <c r="F61" s="159"/>
      <c r="G61" s="160"/>
      <c r="H61" s="159"/>
      <c r="I61" s="160"/>
      <c r="J61" s="159"/>
      <c r="K61" s="160"/>
      <c r="L61" s="159"/>
      <c r="M61" s="160"/>
      <c r="N61" s="159"/>
      <c r="O61" s="160"/>
      <c r="P61" s="86">
        <f t="shared" si="42"/>
      </c>
      <c r="Q61" s="87">
        <f t="shared" si="43"/>
      </c>
      <c r="R61" s="93"/>
      <c r="S61" s="94"/>
      <c r="U61" s="90">
        <f t="shared" si="44"/>
        <v>0</v>
      </c>
      <c r="V61" s="91">
        <f t="shared" si="44"/>
        <v>0</v>
      </c>
      <c r="W61" s="92">
        <f t="shared" si="45"/>
        <v>0</v>
      </c>
      <c r="Y61" s="20">
        <f t="shared" si="46"/>
        <v>0</v>
      </c>
      <c r="Z61" s="21">
        <f t="shared" si="47"/>
        <v>0</v>
      </c>
      <c r="AA61" s="22">
        <f t="shared" si="48"/>
        <v>0</v>
      </c>
      <c r="AB61" s="21">
        <f t="shared" si="49"/>
        <v>0</v>
      </c>
      <c r="AC61" s="22">
        <f t="shared" si="50"/>
        <v>0</v>
      </c>
      <c r="AD61" s="21">
        <f t="shared" si="51"/>
        <v>0</v>
      </c>
      <c r="AE61" s="22">
        <f t="shared" si="52"/>
        <v>0</v>
      </c>
      <c r="AF61" s="21">
        <f t="shared" si="53"/>
        <v>0</v>
      </c>
      <c r="AG61" s="22">
        <f t="shared" si="54"/>
        <v>0</v>
      </c>
      <c r="AH61" s="21">
        <f t="shared" si="55"/>
        <v>0</v>
      </c>
    </row>
    <row r="62" spans="1:34" ht="11.25">
      <c r="A62" s="16" t="s">
        <v>31</v>
      </c>
      <c r="B62" s="83" t="str">
        <f>IF(B52&gt;"",B52,"")</f>
        <v>Pauli Makkonen</v>
      </c>
      <c r="C62" s="60" t="str">
        <f>IF(B53&gt;"",B53,"")</f>
        <v>Helge Björkblad</v>
      </c>
      <c r="D62" s="84"/>
      <c r="E62" s="85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86">
        <f t="shared" si="42"/>
      </c>
      <c r="Q62" s="87">
        <f t="shared" si="43"/>
      </c>
      <c r="R62" s="93"/>
      <c r="S62" s="94"/>
      <c r="U62" s="90">
        <f t="shared" si="44"/>
        <v>0</v>
      </c>
      <c r="V62" s="91">
        <f t="shared" si="44"/>
        <v>0</v>
      </c>
      <c r="W62" s="92">
        <f t="shared" si="45"/>
        <v>0</v>
      </c>
      <c r="Y62" s="20">
        <f t="shared" si="46"/>
        <v>0</v>
      </c>
      <c r="Z62" s="21">
        <f t="shared" si="47"/>
        <v>0</v>
      </c>
      <c r="AA62" s="22">
        <f t="shared" si="48"/>
        <v>0</v>
      </c>
      <c r="AB62" s="21">
        <f t="shared" si="49"/>
        <v>0</v>
      </c>
      <c r="AC62" s="22">
        <f t="shared" si="50"/>
        <v>0</v>
      </c>
      <c r="AD62" s="21">
        <f t="shared" si="51"/>
        <v>0</v>
      </c>
      <c r="AE62" s="22">
        <f t="shared" si="52"/>
        <v>0</v>
      </c>
      <c r="AF62" s="21">
        <f t="shared" si="53"/>
        <v>0</v>
      </c>
      <c r="AG62" s="22">
        <f t="shared" si="54"/>
        <v>0</v>
      </c>
      <c r="AH62" s="21">
        <f t="shared" si="55"/>
        <v>0</v>
      </c>
    </row>
    <row r="63" spans="1:34" ht="12" thickBot="1">
      <c r="A63" s="23" t="s">
        <v>32</v>
      </c>
      <c r="B63" s="97" t="str">
        <f>IF(B54&gt;"",B54,"")</f>
        <v>Kari Nummelin</v>
      </c>
      <c r="C63" s="98" t="str">
        <f>IF(B55&gt;"",B55,"")</f>
        <v>Paavo Hänninen</v>
      </c>
      <c r="D63" s="99"/>
      <c r="E63" s="100"/>
      <c r="F63" s="165"/>
      <c r="G63" s="166"/>
      <c r="H63" s="165"/>
      <c r="I63" s="166"/>
      <c r="J63" s="165"/>
      <c r="K63" s="166"/>
      <c r="L63" s="165"/>
      <c r="M63" s="166"/>
      <c r="N63" s="165"/>
      <c r="O63" s="166"/>
      <c r="P63" s="101">
        <f t="shared" si="42"/>
      </c>
      <c r="Q63" s="102">
        <f t="shared" si="43"/>
      </c>
      <c r="R63" s="103"/>
      <c r="S63" s="104"/>
      <c r="U63" s="90">
        <f t="shared" si="44"/>
        <v>0</v>
      </c>
      <c r="V63" s="91">
        <f t="shared" si="44"/>
        <v>0</v>
      </c>
      <c r="W63" s="92">
        <f t="shared" si="45"/>
        <v>0</v>
      </c>
      <c r="Y63" s="24">
        <f t="shared" si="46"/>
        <v>0</v>
      </c>
      <c r="Z63" s="25">
        <f t="shared" si="47"/>
        <v>0</v>
      </c>
      <c r="AA63" s="26">
        <f t="shared" si="48"/>
        <v>0</v>
      </c>
      <c r="AB63" s="25">
        <f t="shared" si="49"/>
        <v>0</v>
      </c>
      <c r="AC63" s="26">
        <f t="shared" si="50"/>
        <v>0</v>
      </c>
      <c r="AD63" s="25">
        <f t="shared" si="51"/>
        <v>0</v>
      </c>
      <c r="AE63" s="26">
        <f t="shared" si="52"/>
        <v>0</v>
      </c>
      <c r="AF63" s="25">
        <f t="shared" si="53"/>
        <v>0</v>
      </c>
      <c r="AG63" s="26">
        <f t="shared" si="54"/>
        <v>0</v>
      </c>
      <c r="AH63" s="25">
        <f t="shared" si="55"/>
        <v>0</v>
      </c>
    </row>
    <row r="64" ht="12.75" thickBot="1" thickTop="1"/>
    <row r="65" spans="1:19" ht="12" thickTop="1">
      <c r="A65" s="38"/>
      <c r="B65" s="39" t="s">
        <v>38</v>
      </c>
      <c r="C65" s="40"/>
      <c r="D65" s="40"/>
      <c r="E65" s="40"/>
      <c r="F65" s="41"/>
      <c r="G65" s="40"/>
      <c r="H65" s="42" t="s">
        <v>0</v>
      </c>
      <c r="I65" s="43"/>
      <c r="J65" s="184" t="s">
        <v>54</v>
      </c>
      <c r="K65" s="184"/>
      <c r="L65" s="184"/>
      <c r="M65" s="185"/>
      <c r="N65" s="186" t="s">
        <v>1</v>
      </c>
      <c r="O65" s="187"/>
      <c r="P65" s="187"/>
      <c r="Q65" s="188">
        <v>5</v>
      </c>
      <c r="R65" s="188"/>
      <c r="S65" s="189"/>
    </row>
    <row r="66" spans="1:19" ht="12" thickBot="1">
      <c r="A66" s="46"/>
      <c r="B66" s="47" t="s">
        <v>39</v>
      </c>
      <c r="C66" s="48" t="s">
        <v>2</v>
      </c>
      <c r="D66" s="190"/>
      <c r="E66" s="190"/>
      <c r="F66" s="191"/>
      <c r="G66" s="192" t="s">
        <v>3</v>
      </c>
      <c r="H66" s="193"/>
      <c r="I66" s="193"/>
      <c r="J66" s="161">
        <v>39102</v>
      </c>
      <c r="K66" s="161"/>
      <c r="L66" s="161"/>
      <c r="M66" s="162"/>
      <c r="N66" s="49" t="s">
        <v>4</v>
      </c>
      <c r="O66" s="50"/>
      <c r="P66" s="50"/>
      <c r="Q66" s="194">
        <v>0.6666666666666666</v>
      </c>
      <c r="R66" s="195"/>
      <c r="S66" s="196"/>
    </row>
    <row r="67" spans="1:23" ht="12" thickTop="1">
      <c r="A67" s="51"/>
      <c r="B67" s="52" t="s">
        <v>5</v>
      </c>
      <c r="C67" s="53" t="s">
        <v>6</v>
      </c>
      <c r="D67" s="180" t="s">
        <v>7</v>
      </c>
      <c r="E67" s="181"/>
      <c r="F67" s="180" t="s">
        <v>8</v>
      </c>
      <c r="G67" s="181"/>
      <c r="H67" s="180" t="s">
        <v>9</v>
      </c>
      <c r="I67" s="181"/>
      <c r="J67" s="180" t="s">
        <v>10</v>
      </c>
      <c r="K67" s="181"/>
      <c r="L67" s="180"/>
      <c r="M67" s="181"/>
      <c r="N67" s="54" t="s">
        <v>11</v>
      </c>
      <c r="O67" s="55" t="s">
        <v>12</v>
      </c>
      <c r="P67" s="1" t="s">
        <v>13</v>
      </c>
      <c r="Q67" s="1"/>
      <c r="R67" s="182" t="s">
        <v>14</v>
      </c>
      <c r="S67" s="183"/>
      <c r="U67" s="2" t="s">
        <v>15</v>
      </c>
      <c r="V67" s="3"/>
      <c r="W67" s="15" t="s">
        <v>16</v>
      </c>
    </row>
    <row r="68" spans="1:23" ht="11.25">
      <c r="A68" s="4" t="s">
        <v>7</v>
      </c>
      <c r="B68" s="56" t="s">
        <v>235</v>
      </c>
      <c r="C68" s="57" t="s">
        <v>104</v>
      </c>
      <c r="D68" s="58"/>
      <c r="E68" s="59"/>
      <c r="F68" s="60">
        <f>+P78</f>
      </c>
      <c r="G68" s="61">
        <f>+Q78</f>
      </c>
      <c r="H68" s="60">
        <f>P74</f>
      </c>
      <c r="I68" s="61">
        <f>Q74</f>
      </c>
      <c r="J68" s="60">
        <f>P76</f>
      </c>
      <c r="K68" s="61">
        <f>Q76</f>
      </c>
      <c r="L68" s="60"/>
      <c r="M68" s="61"/>
      <c r="N68" s="62">
        <f>IF(SUM(D68:M68)=0,"",COUNTIF(E68:E71,"3"))</f>
      </c>
      <c r="O68" s="63">
        <f>IF(SUM(E68:N68)=0,"",COUNTIF(D68:D71,"3"))</f>
      </c>
      <c r="P68" s="64">
        <f>IF(SUM(D68:M68)=0,"",SUM(E68:E71))</f>
      </c>
      <c r="Q68" s="65">
        <f>IF(SUM(D68:M68)=0,"",SUM(D68:D71))</f>
      </c>
      <c r="R68" s="170"/>
      <c r="S68" s="171"/>
      <c r="U68" s="5">
        <f>+U74+U76+U78</f>
        <v>0</v>
      </c>
      <c r="V68" s="6">
        <f>+V74+V76+V78</f>
        <v>0</v>
      </c>
      <c r="W68" s="7">
        <f>+U68-V68</f>
        <v>0</v>
      </c>
    </row>
    <row r="69" spans="1:23" ht="11.25">
      <c r="A69" s="4" t="s">
        <v>8</v>
      </c>
      <c r="B69" s="56" t="s">
        <v>236</v>
      </c>
      <c r="C69" s="57" t="s">
        <v>71</v>
      </c>
      <c r="D69" s="60">
        <f>+Q78</f>
      </c>
      <c r="E69" s="61">
        <f>+P78</f>
      </c>
      <c r="F69" s="58"/>
      <c r="G69" s="59"/>
      <c r="H69" s="60">
        <f>P77</f>
      </c>
      <c r="I69" s="61">
        <f>Q77</f>
      </c>
      <c r="J69" s="60">
        <f>P75</f>
      </c>
      <c r="K69" s="61">
        <f>Q75</f>
      </c>
      <c r="L69" s="60"/>
      <c r="M69" s="61"/>
      <c r="N69" s="62">
        <f>IF(SUM(D69:M69)=0,"",COUNTIF(G68:G71,"3"))</f>
      </c>
      <c r="O69" s="63">
        <f>IF(SUM(E69:N69)=0,"",COUNTIF(F68:F71,"3"))</f>
      </c>
      <c r="P69" s="64">
        <f>IF(SUM(D69:M69)=0,"",SUM(G68:G71))</f>
      </c>
      <c r="Q69" s="65">
        <f>IF(SUM(D69:M69)=0,"",SUM(F68:F71))</f>
      </c>
      <c r="R69" s="170"/>
      <c r="S69" s="171"/>
      <c r="U69" s="5">
        <f>+U75+U77+V78</f>
        <v>0</v>
      </c>
      <c r="V69" s="6">
        <f>+V75+V77+U78</f>
        <v>0</v>
      </c>
      <c r="W69" s="7">
        <f>+U69-V69</f>
        <v>0</v>
      </c>
    </row>
    <row r="70" spans="1:23" ht="11.25">
      <c r="A70" s="4" t="s">
        <v>9</v>
      </c>
      <c r="B70" s="56" t="s">
        <v>237</v>
      </c>
      <c r="C70" s="57" t="s">
        <v>71</v>
      </c>
      <c r="D70" s="60">
        <f>+Q74</f>
      </c>
      <c r="E70" s="61">
        <f>+P74</f>
      </c>
      <c r="F70" s="60">
        <f>Q77</f>
      </c>
      <c r="G70" s="61">
        <f>P77</f>
      </c>
      <c r="H70" s="58"/>
      <c r="I70" s="59"/>
      <c r="J70" s="60">
        <f>P79</f>
      </c>
      <c r="K70" s="61">
        <f>Q79</f>
      </c>
      <c r="L70" s="60"/>
      <c r="M70" s="61"/>
      <c r="N70" s="62">
        <f>IF(SUM(D70:M70)=0,"",COUNTIF(I68:I71,"3"))</f>
      </c>
      <c r="O70" s="63">
        <f>IF(SUM(E70:N70)=0,"",COUNTIF(H68:H71,"3"))</f>
      </c>
      <c r="P70" s="64">
        <f>IF(SUM(D70:M70)=0,"",SUM(I68:I71))</f>
      </c>
      <c r="Q70" s="65">
        <f>IF(SUM(D70:M70)=0,"",SUM(H68:H71))</f>
      </c>
      <c r="R70" s="170"/>
      <c r="S70" s="171"/>
      <c r="U70" s="5">
        <f>+V74+V77+U79</f>
        <v>0</v>
      </c>
      <c r="V70" s="6">
        <f>+U74+U77+V79</f>
        <v>0</v>
      </c>
      <c r="W70" s="7">
        <f>+U70-V70</f>
        <v>0</v>
      </c>
    </row>
    <row r="71" spans="1:23" ht="12" thickBot="1">
      <c r="A71" s="8" t="s">
        <v>10</v>
      </c>
      <c r="B71" s="66" t="s">
        <v>238</v>
      </c>
      <c r="C71" s="67" t="s">
        <v>223</v>
      </c>
      <c r="D71" s="68">
        <f>Q76</f>
      </c>
      <c r="E71" s="69">
        <f>P76</f>
      </c>
      <c r="F71" s="68">
        <f>Q75</f>
      </c>
      <c r="G71" s="69">
        <f>P75</f>
      </c>
      <c r="H71" s="68">
        <f>Q79</f>
      </c>
      <c r="I71" s="69">
        <f>P79</f>
      </c>
      <c r="J71" s="70"/>
      <c r="K71" s="71"/>
      <c r="L71" s="68"/>
      <c r="M71" s="69"/>
      <c r="N71" s="72">
        <f>IF(SUM(D71:M71)=0,"",COUNTIF(K68:K71,"3"))</f>
      </c>
      <c r="O71" s="73">
        <f>IF(SUM(E71:N71)=0,"",COUNTIF(J68:J71,"3"))</f>
      </c>
      <c r="P71" s="74">
        <f>IF(SUM(D71:M72)=0,"",SUM(K68:K71))</f>
      </c>
      <c r="Q71" s="75">
        <f>IF(SUM(D71:M71)=0,"",SUM(J68:J71))</f>
      </c>
      <c r="R71" s="172"/>
      <c r="S71" s="173"/>
      <c r="U71" s="5">
        <f>+V75+V76+V79</f>
        <v>0</v>
      </c>
      <c r="V71" s="6">
        <f>+U75+U76+U79</f>
        <v>0</v>
      </c>
      <c r="W71" s="7">
        <f>+U71-V71</f>
        <v>0</v>
      </c>
    </row>
    <row r="72" spans="1:24" ht="12" thickTop="1">
      <c r="A72" s="9"/>
      <c r="B72" s="10" t="s">
        <v>18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76"/>
      <c r="U72" s="77"/>
      <c r="V72" s="11" t="s">
        <v>19</v>
      </c>
      <c r="W72" s="12">
        <f>SUM(W68:W71)</f>
        <v>0</v>
      </c>
      <c r="X72" s="11" t="str">
        <f>IF(W72=0,"OK","Virhe")</f>
        <v>OK</v>
      </c>
    </row>
    <row r="73" spans="1:23" ht="12" thickBot="1">
      <c r="A73" s="13"/>
      <c r="B73" s="78" t="s">
        <v>20</v>
      </c>
      <c r="C73" s="79"/>
      <c r="D73" s="79"/>
      <c r="E73" s="80"/>
      <c r="F73" s="174" t="s">
        <v>21</v>
      </c>
      <c r="G73" s="175"/>
      <c r="H73" s="176" t="s">
        <v>22</v>
      </c>
      <c r="I73" s="177"/>
      <c r="J73" s="176" t="s">
        <v>23</v>
      </c>
      <c r="K73" s="177"/>
      <c r="L73" s="176" t="s">
        <v>24</v>
      </c>
      <c r="M73" s="177"/>
      <c r="N73" s="176" t="s">
        <v>25</v>
      </c>
      <c r="O73" s="177"/>
      <c r="P73" s="178" t="s">
        <v>26</v>
      </c>
      <c r="Q73" s="179"/>
      <c r="S73" s="81"/>
      <c r="U73" s="14" t="s">
        <v>15</v>
      </c>
      <c r="V73" s="15"/>
      <c r="W73" s="82" t="s">
        <v>16</v>
      </c>
    </row>
    <row r="74" spans="1:34" ht="11.25">
      <c r="A74" s="16" t="s">
        <v>27</v>
      </c>
      <c r="B74" s="83" t="str">
        <f>IF(B68&gt;"",B68,"")</f>
        <v>Caj Mamlberg</v>
      </c>
      <c r="C74" s="60" t="str">
        <f>IF(B70&gt;"",B70,"")</f>
        <v>Pekka Lappalainen</v>
      </c>
      <c r="D74" s="84"/>
      <c r="E74" s="85"/>
      <c r="F74" s="158"/>
      <c r="G74" s="169"/>
      <c r="H74" s="159"/>
      <c r="I74" s="160"/>
      <c r="J74" s="159"/>
      <c r="K74" s="160"/>
      <c r="L74" s="159"/>
      <c r="M74" s="160"/>
      <c r="N74" s="159"/>
      <c r="O74" s="160"/>
      <c r="P74" s="86">
        <f aca="true" t="shared" si="56" ref="P74:P79">IF(COUNT(F74:N74)=0,"",COUNTIF(F74:N74,"&gt;=0"))</f>
      </c>
      <c r="Q74" s="87">
        <f aca="true" t="shared" si="57" ref="Q74:Q79">IF(COUNT(F74:N74)=0,"",(IF(LEFT(F74,1)="-",1,0)+IF(LEFT(H74,1)="-",1,0)+IF(LEFT(J74,1)="-",1,0)+IF(LEFT(L74,1)="-",1,0)+IF(LEFT(N74,1)="-",1,0)))</f>
      </c>
      <c r="R74" s="88"/>
      <c r="S74" s="89"/>
      <c r="U74" s="90">
        <f aca="true" t="shared" si="58" ref="U74:V79">+Y74+AA74+AC74+AE74+AG74</f>
        <v>0</v>
      </c>
      <c r="V74" s="91">
        <f t="shared" si="58"/>
        <v>0</v>
      </c>
      <c r="W74" s="92">
        <f aca="true" t="shared" si="59" ref="W74:W79">+U74-V74</f>
        <v>0</v>
      </c>
      <c r="Y74" s="17">
        <f aca="true" t="shared" si="60" ref="Y74:Y79">IF(F74="",0,IF(LEFT(F74,1)="-",ABS(F74),(IF(F74&gt;9,F74+2,11))))</f>
        <v>0</v>
      </c>
      <c r="Z74" s="18">
        <f aca="true" t="shared" si="61" ref="Z74:Z79">IF(F74="",0,IF(LEFT(F74,1)="-",(IF(ABS(F74)&gt;9,(ABS(F74)+2),11)),F74))</f>
        <v>0</v>
      </c>
      <c r="AA74" s="19">
        <f aca="true" t="shared" si="62" ref="AA74:AA79">IF(H74="",0,IF(LEFT(H74,1)="-",ABS(H74),(IF(H74&gt;9,H74+2,11))))</f>
        <v>0</v>
      </c>
      <c r="AB74" s="18">
        <f aca="true" t="shared" si="63" ref="AB74:AB79">IF(H74="",0,IF(LEFT(H74,1)="-",(IF(ABS(H74)&gt;9,(ABS(H74)+2),11)),H74))</f>
        <v>0</v>
      </c>
      <c r="AC74" s="19">
        <f aca="true" t="shared" si="64" ref="AC74:AC79">IF(J74="",0,IF(LEFT(J74,1)="-",ABS(J74),(IF(J74&gt;9,J74+2,11))))</f>
        <v>0</v>
      </c>
      <c r="AD74" s="18">
        <f aca="true" t="shared" si="65" ref="AD74:AD79">IF(J74="",0,IF(LEFT(J74,1)="-",(IF(ABS(J74)&gt;9,(ABS(J74)+2),11)),J74))</f>
        <v>0</v>
      </c>
      <c r="AE74" s="19">
        <f aca="true" t="shared" si="66" ref="AE74:AE79">IF(L74="",0,IF(LEFT(L74,1)="-",ABS(L74),(IF(L74&gt;9,L74+2,11))))</f>
        <v>0</v>
      </c>
      <c r="AF74" s="18">
        <f aca="true" t="shared" si="67" ref="AF74:AF79">IF(L74="",0,IF(LEFT(L74,1)="-",(IF(ABS(L74)&gt;9,(ABS(L74)+2),11)),L74))</f>
        <v>0</v>
      </c>
      <c r="AG74" s="19">
        <f aca="true" t="shared" si="68" ref="AG74:AG79">IF(N74="",0,IF(LEFT(N74,1)="-",ABS(N74),(IF(N74&gt;9,N74+2,11))))</f>
        <v>0</v>
      </c>
      <c r="AH74" s="18">
        <f aca="true" t="shared" si="69" ref="AH74:AH79">IF(N74="",0,IF(LEFT(N74,1)="-",(IF(ABS(N74)&gt;9,(ABS(N74)+2),11)),N74))</f>
        <v>0</v>
      </c>
    </row>
    <row r="75" spans="1:34" ht="11.25">
      <c r="A75" s="16" t="s">
        <v>28</v>
      </c>
      <c r="B75" s="83" t="str">
        <f>IF(B69&gt;"",B69,"")</f>
        <v>Einari Nuolioja</v>
      </c>
      <c r="C75" s="60" t="str">
        <f>IF(B71&gt;"",B71,"")</f>
        <v>Olavi Olander</v>
      </c>
      <c r="D75" s="84"/>
      <c r="E75" s="85"/>
      <c r="F75" s="163"/>
      <c r="G75" s="164"/>
      <c r="H75" s="163"/>
      <c r="I75" s="164"/>
      <c r="J75" s="163"/>
      <c r="K75" s="164"/>
      <c r="L75" s="163"/>
      <c r="M75" s="164"/>
      <c r="N75" s="163"/>
      <c r="O75" s="164"/>
      <c r="P75" s="86">
        <f t="shared" si="56"/>
      </c>
      <c r="Q75" s="87">
        <f t="shared" si="57"/>
      </c>
      <c r="R75" s="93"/>
      <c r="S75" s="94"/>
      <c r="U75" s="90">
        <f t="shared" si="58"/>
        <v>0</v>
      </c>
      <c r="V75" s="91">
        <f t="shared" si="58"/>
        <v>0</v>
      </c>
      <c r="W75" s="92">
        <f t="shared" si="59"/>
        <v>0</v>
      </c>
      <c r="Y75" s="20">
        <f t="shared" si="60"/>
        <v>0</v>
      </c>
      <c r="Z75" s="21">
        <f t="shared" si="61"/>
        <v>0</v>
      </c>
      <c r="AA75" s="22">
        <f t="shared" si="62"/>
        <v>0</v>
      </c>
      <c r="AB75" s="21">
        <f t="shared" si="63"/>
        <v>0</v>
      </c>
      <c r="AC75" s="22">
        <f t="shared" si="64"/>
        <v>0</v>
      </c>
      <c r="AD75" s="21">
        <f t="shared" si="65"/>
        <v>0</v>
      </c>
      <c r="AE75" s="22">
        <f t="shared" si="66"/>
        <v>0</v>
      </c>
      <c r="AF75" s="21">
        <f t="shared" si="67"/>
        <v>0</v>
      </c>
      <c r="AG75" s="22">
        <f t="shared" si="68"/>
        <v>0</v>
      </c>
      <c r="AH75" s="21">
        <f t="shared" si="69"/>
        <v>0</v>
      </c>
    </row>
    <row r="76" spans="1:34" ht="12" thickBot="1">
      <c r="A76" s="16" t="s">
        <v>29</v>
      </c>
      <c r="B76" s="95" t="str">
        <f>IF(B68&gt;"",B68,"")</f>
        <v>Caj Mamlberg</v>
      </c>
      <c r="C76" s="96" t="str">
        <f>IF(B71&gt;"",B71,"")</f>
        <v>Olavi Olander</v>
      </c>
      <c r="D76" s="79"/>
      <c r="E76" s="80"/>
      <c r="F76" s="167"/>
      <c r="G76" s="168"/>
      <c r="H76" s="167"/>
      <c r="I76" s="168"/>
      <c r="J76" s="167"/>
      <c r="K76" s="168"/>
      <c r="L76" s="167"/>
      <c r="M76" s="168"/>
      <c r="N76" s="167"/>
      <c r="O76" s="168"/>
      <c r="P76" s="86">
        <f t="shared" si="56"/>
      </c>
      <c r="Q76" s="87">
        <f t="shared" si="57"/>
      </c>
      <c r="R76" s="93"/>
      <c r="S76" s="94"/>
      <c r="U76" s="90">
        <f t="shared" si="58"/>
        <v>0</v>
      </c>
      <c r="V76" s="91">
        <f t="shared" si="58"/>
        <v>0</v>
      </c>
      <c r="W76" s="92">
        <f t="shared" si="59"/>
        <v>0</v>
      </c>
      <c r="Y76" s="20">
        <f t="shared" si="60"/>
        <v>0</v>
      </c>
      <c r="Z76" s="21">
        <f t="shared" si="61"/>
        <v>0</v>
      </c>
      <c r="AA76" s="22">
        <f t="shared" si="62"/>
        <v>0</v>
      </c>
      <c r="AB76" s="21">
        <f t="shared" si="63"/>
        <v>0</v>
      </c>
      <c r="AC76" s="22">
        <f t="shared" si="64"/>
        <v>0</v>
      </c>
      <c r="AD76" s="21">
        <f t="shared" si="65"/>
        <v>0</v>
      </c>
      <c r="AE76" s="22">
        <f t="shared" si="66"/>
        <v>0</v>
      </c>
      <c r="AF76" s="21">
        <f t="shared" si="67"/>
        <v>0</v>
      </c>
      <c r="AG76" s="22">
        <f t="shared" si="68"/>
        <v>0</v>
      </c>
      <c r="AH76" s="21">
        <f t="shared" si="69"/>
        <v>0</v>
      </c>
    </row>
    <row r="77" spans="1:34" ht="11.25">
      <c r="A77" s="16" t="s">
        <v>30</v>
      </c>
      <c r="B77" s="83" t="str">
        <f>IF(B69&gt;"",B69,"")</f>
        <v>Einari Nuolioja</v>
      </c>
      <c r="C77" s="60" t="str">
        <f>IF(B70&gt;"",B70,"")</f>
        <v>Pekka Lappalainen</v>
      </c>
      <c r="D77" s="84"/>
      <c r="E77" s="85"/>
      <c r="F77" s="159"/>
      <c r="G77" s="160"/>
      <c r="H77" s="159"/>
      <c r="I77" s="160"/>
      <c r="J77" s="159"/>
      <c r="K77" s="160"/>
      <c r="L77" s="159"/>
      <c r="M77" s="160"/>
      <c r="N77" s="159"/>
      <c r="O77" s="160"/>
      <c r="P77" s="86">
        <f t="shared" si="56"/>
      </c>
      <c r="Q77" s="87">
        <f t="shared" si="57"/>
      </c>
      <c r="R77" s="93"/>
      <c r="S77" s="94"/>
      <c r="U77" s="90">
        <f t="shared" si="58"/>
        <v>0</v>
      </c>
      <c r="V77" s="91">
        <f t="shared" si="58"/>
        <v>0</v>
      </c>
      <c r="W77" s="92">
        <f t="shared" si="59"/>
        <v>0</v>
      </c>
      <c r="Y77" s="20">
        <f t="shared" si="60"/>
        <v>0</v>
      </c>
      <c r="Z77" s="21">
        <f t="shared" si="61"/>
        <v>0</v>
      </c>
      <c r="AA77" s="22">
        <f t="shared" si="62"/>
        <v>0</v>
      </c>
      <c r="AB77" s="21">
        <f t="shared" si="63"/>
        <v>0</v>
      </c>
      <c r="AC77" s="22">
        <f t="shared" si="64"/>
        <v>0</v>
      </c>
      <c r="AD77" s="21">
        <f t="shared" si="65"/>
        <v>0</v>
      </c>
      <c r="AE77" s="22">
        <f t="shared" si="66"/>
        <v>0</v>
      </c>
      <c r="AF77" s="21">
        <f t="shared" si="67"/>
        <v>0</v>
      </c>
      <c r="AG77" s="22">
        <f t="shared" si="68"/>
        <v>0</v>
      </c>
      <c r="AH77" s="21">
        <f t="shared" si="69"/>
        <v>0</v>
      </c>
    </row>
    <row r="78" spans="1:34" ht="11.25">
      <c r="A78" s="16" t="s">
        <v>31</v>
      </c>
      <c r="B78" s="83" t="str">
        <f>IF(B68&gt;"",B68,"")</f>
        <v>Caj Mamlberg</v>
      </c>
      <c r="C78" s="60" t="str">
        <f>IF(B69&gt;"",B69,"")</f>
        <v>Einari Nuolioja</v>
      </c>
      <c r="D78" s="84"/>
      <c r="E78" s="85"/>
      <c r="F78" s="163"/>
      <c r="G78" s="164"/>
      <c r="H78" s="163"/>
      <c r="I78" s="164"/>
      <c r="J78" s="163"/>
      <c r="K78" s="164"/>
      <c r="L78" s="163"/>
      <c r="M78" s="164"/>
      <c r="N78" s="163"/>
      <c r="O78" s="164"/>
      <c r="P78" s="86">
        <f t="shared" si="56"/>
      </c>
      <c r="Q78" s="87">
        <f t="shared" si="57"/>
      </c>
      <c r="R78" s="93"/>
      <c r="S78" s="94"/>
      <c r="U78" s="90">
        <f t="shared" si="58"/>
        <v>0</v>
      </c>
      <c r="V78" s="91">
        <f t="shared" si="58"/>
        <v>0</v>
      </c>
      <c r="W78" s="92">
        <f t="shared" si="59"/>
        <v>0</v>
      </c>
      <c r="Y78" s="20">
        <f t="shared" si="60"/>
        <v>0</v>
      </c>
      <c r="Z78" s="21">
        <f t="shared" si="61"/>
        <v>0</v>
      </c>
      <c r="AA78" s="22">
        <f t="shared" si="62"/>
        <v>0</v>
      </c>
      <c r="AB78" s="21">
        <f t="shared" si="63"/>
        <v>0</v>
      </c>
      <c r="AC78" s="22">
        <f t="shared" si="64"/>
        <v>0</v>
      </c>
      <c r="AD78" s="21">
        <f t="shared" si="65"/>
        <v>0</v>
      </c>
      <c r="AE78" s="22">
        <f t="shared" si="66"/>
        <v>0</v>
      </c>
      <c r="AF78" s="21">
        <f t="shared" si="67"/>
        <v>0</v>
      </c>
      <c r="AG78" s="22">
        <f t="shared" si="68"/>
        <v>0</v>
      </c>
      <c r="AH78" s="21">
        <f t="shared" si="69"/>
        <v>0</v>
      </c>
    </row>
    <row r="79" spans="1:34" ht="12" thickBot="1">
      <c r="A79" s="23" t="s">
        <v>32</v>
      </c>
      <c r="B79" s="97" t="str">
        <f>IF(B70&gt;"",B70,"")</f>
        <v>Pekka Lappalainen</v>
      </c>
      <c r="C79" s="98" t="str">
        <f>IF(B71&gt;"",B71,"")</f>
        <v>Olavi Olander</v>
      </c>
      <c r="D79" s="99"/>
      <c r="E79" s="100"/>
      <c r="F79" s="165"/>
      <c r="G79" s="166"/>
      <c r="H79" s="165"/>
      <c r="I79" s="166"/>
      <c r="J79" s="165"/>
      <c r="K79" s="166"/>
      <c r="L79" s="165"/>
      <c r="M79" s="166"/>
      <c r="N79" s="165"/>
      <c r="O79" s="166"/>
      <c r="P79" s="101">
        <f t="shared" si="56"/>
      </c>
      <c r="Q79" s="102">
        <f t="shared" si="57"/>
      </c>
      <c r="R79" s="103"/>
      <c r="S79" s="104"/>
      <c r="U79" s="90">
        <f t="shared" si="58"/>
        <v>0</v>
      </c>
      <c r="V79" s="91">
        <f t="shared" si="58"/>
        <v>0</v>
      </c>
      <c r="W79" s="92">
        <f t="shared" si="59"/>
        <v>0</v>
      </c>
      <c r="Y79" s="24">
        <f t="shared" si="60"/>
        <v>0</v>
      </c>
      <c r="Z79" s="25">
        <f t="shared" si="61"/>
        <v>0</v>
      </c>
      <c r="AA79" s="26">
        <f t="shared" si="62"/>
        <v>0</v>
      </c>
      <c r="AB79" s="25">
        <f t="shared" si="63"/>
        <v>0</v>
      </c>
      <c r="AC79" s="26">
        <f t="shared" si="64"/>
        <v>0</v>
      </c>
      <c r="AD79" s="25">
        <f t="shared" si="65"/>
        <v>0</v>
      </c>
      <c r="AE79" s="26">
        <f t="shared" si="66"/>
        <v>0</v>
      </c>
      <c r="AF79" s="25">
        <f t="shared" si="67"/>
        <v>0</v>
      </c>
      <c r="AG79" s="26">
        <f t="shared" si="68"/>
        <v>0</v>
      </c>
      <c r="AH79" s="25">
        <f t="shared" si="69"/>
        <v>0</v>
      </c>
    </row>
    <row r="80" ht="12" thickTop="1"/>
  </sheetData>
  <mergeCells count="265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N49:P49"/>
    <mergeCell ref="Q49:S49"/>
    <mergeCell ref="D50:F50"/>
    <mergeCell ref="G50:I50"/>
    <mergeCell ref="J50:M50"/>
    <mergeCell ref="Q50:S50"/>
    <mergeCell ref="D51:E51"/>
    <mergeCell ref="F51:G51"/>
    <mergeCell ref="H51:I51"/>
    <mergeCell ref="J51:K51"/>
    <mergeCell ref="L51:M51"/>
    <mergeCell ref="R51:S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N65:P65"/>
    <mergeCell ref="Q65:S65"/>
    <mergeCell ref="D66:F66"/>
    <mergeCell ref="G66:I66"/>
    <mergeCell ref="J66:M66"/>
    <mergeCell ref="Q66:S66"/>
    <mergeCell ref="D67:E67"/>
    <mergeCell ref="F67:G67"/>
    <mergeCell ref="H67:I67"/>
    <mergeCell ref="J67:K67"/>
    <mergeCell ref="L67:M67"/>
    <mergeCell ref="R67:S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Q18" sqref="Q18:S18"/>
    </sheetView>
  </sheetViews>
  <sheetFormatPr defaultColWidth="9.140625" defaultRowHeight="12.75"/>
  <cols>
    <col min="1" max="1" width="5.7109375" style="44" customWidth="1"/>
    <col min="2" max="2" width="17.57421875" style="44" customWidth="1"/>
    <col min="3" max="3" width="13.28125" style="44" customWidth="1"/>
    <col min="4" max="4" width="6.28125" style="44" customWidth="1"/>
    <col min="5" max="5" width="1.28515625" style="44" customWidth="1"/>
    <col min="6" max="6" width="5.8515625" style="44" customWidth="1"/>
    <col min="7" max="7" width="1.28515625" style="44" customWidth="1"/>
    <col min="8" max="8" width="7.57421875" style="44" customWidth="1"/>
    <col min="9" max="9" width="0.71875" style="44" customWidth="1"/>
    <col min="10" max="10" width="6.8515625" style="44" customWidth="1"/>
    <col min="11" max="11" width="3.57421875" style="44" hidden="1" customWidth="1"/>
    <col min="12" max="12" width="5.8515625" style="44" customWidth="1"/>
    <col min="13" max="13" width="3.28125" style="44" hidden="1" customWidth="1"/>
    <col min="14" max="14" width="5.57421875" style="44" customWidth="1"/>
    <col min="15" max="15" width="5.140625" style="44" customWidth="1"/>
    <col min="16" max="16" width="6.28125" style="44" customWidth="1"/>
    <col min="17" max="17" width="7.8515625" style="44" customWidth="1"/>
    <col min="18" max="18" width="9.140625" style="44" customWidth="1"/>
    <col min="19" max="19" width="3.8515625" style="44" customWidth="1"/>
    <col min="20" max="16384" width="9.140625" style="44" customWidth="1"/>
  </cols>
  <sheetData>
    <row r="1" spans="1:19" ht="12" thickTop="1">
      <c r="A1" s="38"/>
      <c r="B1" s="39" t="s">
        <v>38</v>
      </c>
      <c r="C1" s="40"/>
      <c r="D1" s="40"/>
      <c r="E1" s="40"/>
      <c r="F1" s="41"/>
      <c r="G1" s="40"/>
      <c r="H1" s="42" t="s">
        <v>0</v>
      </c>
      <c r="I1" s="43"/>
      <c r="J1" s="184" t="s">
        <v>55</v>
      </c>
      <c r="K1" s="184"/>
      <c r="L1" s="184"/>
      <c r="M1" s="185"/>
      <c r="N1" s="186" t="s">
        <v>1</v>
      </c>
      <c r="O1" s="187"/>
      <c r="P1" s="187"/>
      <c r="Q1" s="188">
        <v>1</v>
      </c>
      <c r="R1" s="188"/>
      <c r="S1" s="189"/>
    </row>
    <row r="2" spans="1:19" ht="12" thickBot="1">
      <c r="A2" s="46"/>
      <c r="B2" s="47" t="s">
        <v>39</v>
      </c>
      <c r="C2" s="48" t="s">
        <v>2</v>
      </c>
      <c r="D2" s="190"/>
      <c r="E2" s="190"/>
      <c r="F2" s="191"/>
      <c r="G2" s="192" t="s">
        <v>3</v>
      </c>
      <c r="H2" s="193"/>
      <c r="I2" s="193"/>
      <c r="J2" s="161">
        <v>39102</v>
      </c>
      <c r="K2" s="161"/>
      <c r="L2" s="161"/>
      <c r="M2" s="162"/>
      <c r="N2" s="49" t="s">
        <v>4</v>
      </c>
      <c r="O2" s="50"/>
      <c r="P2" s="50"/>
      <c r="Q2" s="194">
        <v>0.4166666666666667</v>
      </c>
      <c r="R2" s="195"/>
      <c r="S2" s="196"/>
    </row>
    <row r="3" spans="1:23" ht="12" thickTop="1">
      <c r="A3" s="51"/>
      <c r="B3" s="52" t="s">
        <v>5</v>
      </c>
      <c r="C3" s="53" t="s">
        <v>6</v>
      </c>
      <c r="D3" s="180" t="s">
        <v>7</v>
      </c>
      <c r="E3" s="181"/>
      <c r="F3" s="180" t="s">
        <v>8</v>
      </c>
      <c r="G3" s="181"/>
      <c r="H3" s="180" t="s">
        <v>9</v>
      </c>
      <c r="I3" s="181"/>
      <c r="J3" s="180" t="s">
        <v>10</v>
      </c>
      <c r="K3" s="181"/>
      <c r="L3" s="180"/>
      <c r="M3" s="181"/>
      <c r="N3" s="54" t="s">
        <v>11</v>
      </c>
      <c r="O3" s="55" t="s">
        <v>12</v>
      </c>
      <c r="P3" s="1" t="s">
        <v>13</v>
      </c>
      <c r="Q3" s="1"/>
      <c r="R3" s="182" t="s">
        <v>14</v>
      </c>
      <c r="S3" s="183"/>
      <c r="U3" s="2" t="s">
        <v>15</v>
      </c>
      <c r="V3" s="3"/>
      <c r="W3" s="15" t="s">
        <v>16</v>
      </c>
    </row>
    <row r="4" spans="1:23" ht="11.25">
      <c r="A4" s="4" t="s">
        <v>7</v>
      </c>
      <c r="B4" s="56" t="s">
        <v>231</v>
      </c>
      <c r="C4" s="57" t="s">
        <v>71</v>
      </c>
      <c r="D4" s="58"/>
      <c r="E4" s="59"/>
      <c r="F4" s="60">
        <f>+P14</f>
      </c>
      <c r="G4" s="61">
        <f>+Q14</f>
      </c>
      <c r="H4" s="60">
        <f>P10</f>
      </c>
      <c r="I4" s="61">
        <f>Q10</f>
      </c>
      <c r="J4" s="60">
        <f>P12</f>
      </c>
      <c r="K4" s="61">
        <f>Q12</f>
      </c>
      <c r="L4" s="60"/>
      <c r="M4" s="61"/>
      <c r="N4" s="62">
        <f>IF(SUM(D4:M4)=0,"",COUNTIF(E4:E7,"3"))</f>
      </c>
      <c r="O4" s="63">
        <f>IF(SUM(E4:N4)=0,"",COUNTIF(D4:D7,"3"))</f>
      </c>
      <c r="P4" s="64">
        <f>IF(SUM(D4:M4)=0,"",SUM(E4:E7))</f>
      </c>
      <c r="Q4" s="65">
        <f>IF(SUM(D4:M4)=0,"",SUM(D4:D7))</f>
      </c>
      <c r="R4" s="170"/>
      <c r="S4" s="171"/>
      <c r="U4" s="5">
        <f>+U10+U12+U14</f>
        <v>0</v>
      </c>
      <c r="V4" s="6">
        <f>+V10+V12+V14</f>
        <v>0</v>
      </c>
      <c r="W4" s="7">
        <f>+U4-V4</f>
        <v>0</v>
      </c>
    </row>
    <row r="5" spans="1:23" ht="11.25">
      <c r="A5" s="4" t="s">
        <v>8</v>
      </c>
      <c r="B5" s="56" t="s">
        <v>240</v>
      </c>
      <c r="C5" s="57" t="s">
        <v>112</v>
      </c>
      <c r="D5" s="60">
        <f>+Q14</f>
      </c>
      <c r="E5" s="61">
        <f>+P14</f>
      </c>
      <c r="F5" s="58"/>
      <c r="G5" s="59"/>
      <c r="H5" s="60">
        <f>P13</f>
      </c>
      <c r="I5" s="61">
        <f>Q13</f>
      </c>
      <c r="J5" s="60">
        <f>P11</f>
      </c>
      <c r="K5" s="61">
        <f>Q11</f>
      </c>
      <c r="L5" s="60"/>
      <c r="M5" s="61"/>
      <c r="N5" s="62">
        <f>IF(SUM(D5:M5)=0,"",COUNTIF(G4:G7,"3"))</f>
      </c>
      <c r="O5" s="63">
        <f>IF(SUM(E5:N5)=0,"",COUNTIF(F4:F7,"3"))</f>
      </c>
      <c r="P5" s="64">
        <f>IF(SUM(D5:M5)=0,"",SUM(G4:G7))</f>
      </c>
      <c r="Q5" s="65">
        <f>IF(SUM(D5:M5)=0,"",SUM(F4:F7))</f>
      </c>
      <c r="R5" s="170"/>
      <c r="S5" s="171"/>
      <c r="U5" s="5">
        <f>+U11+U13+V14</f>
        <v>0</v>
      </c>
      <c r="V5" s="6">
        <f>+V11+V13+U14</f>
        <v>0</v>
      </c>
      <c r="W5" s="7">
        <f>+U5-V5</f>
        <v>0</v>
      </c>
    </row>
    <row r="6" spans="1:23" ht="11.25">
      <c r="A6" s="4" t="s">
        <v>9</v>
      </c>
      <c r="B6" s="56" t="s">
        <v>241</v>
      </c>
      <c r="C6" s="57" t="s">
        <v>69</v>
      </c>
      <c r="D6" s="60">
        <f>+Q10</f>
      </c>
      <c r="E6" s="61">
        <f>+P10</f>
      </c>
      <c r="F6" s="60">
        <f>Q13</f>
      </c>
      <c r="G6" s="61">
        <f>P13</f>
      </c>
      <c r="H6" s="58"/>
      <c r="I6" s="59"/>
      <c r="J6" s="60">
        <f>P15</f>
      </c>
      <c r="K6" s="61">
        <f>Q15</f>
      </c>
      <c r="L6" s="60"/>
      <c r="M6" s="61"/>
      <c r="N6" s="62">
        <f>IF(SUM(D6:M6)=0,"",COUNTIF(I4:I7,"3"))</f>
      </c>
      <c r="O6" s="63">
        <f>IF(SUM(E6:N6)=0,"",COUNTIF(H4:H7,"3"))</f>
      </c>
      <c r="P6" s="64">
        <f>IF(SUM(D6:M6)=0,"",SUM(I4:I7))</f>
      </c>
      <c r="Q6" s="65">
        <f>IF(SUM(D6:M6)=0,"",SUM(H4:H7))</f>
      </c>
      <c r="R6" s="170"/>
      <c r="S6" s="171"/>
      <c r="U6" s="5">
        <f>+V10+V13+U15</f>
        <v>0</v>
      </c>
      <c r="V6" s="6">
        <f>+U10+U13+V15</f>
        <v>0</v>
      </c>
      <c r="W6" s="7">
        <f>+U6-V6</f>
        <v>0</v>
      </c>
    </row>
    <row r="7" spans="1:23" ht="12" thickBot="1">
      <c r="A7" s="8" t="s">
        <v>10</v>
      </c>
      <c r="B7" s="66" t="s">
        <v>242</v>
      </c>
      <c r="C7" s="67" t="s">
        <v>107</v>
      </c>
      <c r="D7" s="68">
        <f>Q12</f>
      </c>
      <c r="E7" s="69">
        <f>P12</f>
      </c>
      <c r="F7" s="68">
        <f>Q11</f>
      </c>
      <c r="G7" s="69">
        <f>P11</f>
      </c>
      <c r="H7" s="68">
        <f>Q15</f>
      </c>
      <c r="I7" s="69">
        <f>P15</f>
      </c>
      <c r="J7" s="70"/>
      <c r="K7" s="71"/>
      <c r="L7" s="68"/>
      <c r="M7" s="69"/>
      <c r="N7" s="72">
        <f>IF(SUM(D7:M7)=0,"",COUNTIF(K4:K7,"3"))</f>
      </c>
      <c r="O7" s="73">
        <f>IF(SUM(E7:N7)=0,"",COUNTIF(J4:J7,"3"))</f>
      </c>
      <c r="P7" s="74">
        <f>IF(SUM(D7:M8)=0,"",SUM(K4:K7))</f>
      </c>
      <c r="Q7" s="75">
        <f>IF(SUM(D7:M7)=0,"",SUM(J4:J7))</f>
      </c>
      <c r="R7" s="172"/>
      <c r="S7" s="173"/>
      <c r="U7" s="5">
        <f>+V11+V12+V15</f>
        <v>0</v>
      </c>
      <c r="V7" s="6">
        <f>+U11+U12+U15</f>
        <v>0</v>
      </c>
      <c r="W7" s="7">
        <f>+U7-V7</f>
        <v>0</v>
      </c>
    </row>
    <row r="8" spans="1:24" ht="12" thickTop="1">
      <c r="A8" s="9"/>
      <c r="B8" s="10" t="s">
        <v>18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76"/>
      <c r="U8" s="77"/>
      <c r="V8" s="11" t="s">
        <v>19</v>
      </c>
      <c r="W8" s="12">
        <f>SUM(W4:W7)</f>
        <v>0</v>
      </c>
      <c r="X8" s="11" t="str">
        <f>IF(W8=0,"OK","Virhe")</f>
        <v>OK</v>
      </c>
    </row>
    <row r="9" spans="1:23" ht="12" thickBot="1">
      <c r="A9" s="13"/>
      <c r="B9" s="78" t="s">
        <v>20</v>
      </c>
      <c r="C9" s="79"/>
      <c r="D9" s="79"/>
      <c r="E9" s="80"/>
      <c r="F9" s="174" t="s">
        <v>21</v>
      </c>
      <c r="G9" s="175"/>
      <c r="H9" s="176" t="s">
        <v>22</v>
      </c>
      <c r="I9" s="177"/>
      <c r="J9" s="176" t="s">
        <v>23</v>
      </c>
      <c r="K9" s="177"/>
      <c r="L9" s="176" t="s">
        <v>24</v>
      </c>
      <c r="M9" s="177"/>
      <c r="N9" s="176" t="s">
        <v>25</v>
      </c>
      <c r="O9" s="177"/>
      <c r="P9" s="178" t="s">
        <v>26</v>
      </c>
      <c r="Q9" s="179"/>
      <c r="S9" s="81"/>
      <c r="U9" s="14" t="s">
        <v>15</v>
      </c>
      <c r="V9" s="15"/>
      <c r="W9" s="82" t="s">
        <v>16</v>
      </c>
    </row>
    <row r="10" spans="1:34" ht="11.25">
      <c r="A10" s="16" t="s">
        <v>27</v>
      </c>
      <c r="B10" s="83" t="str">
        <f>IF(B4&gt;"",B4,"")</f>
        <v>Pauli Makkonen</v>
      </c>
      <c r="C10" s="60" t="str">
        <f>IF(B6&gt;"",B6,"")</f>
        <v>P-E Stenman</v>
      </c>
      <c r="D10" s="84"/>
      <c r="E10" s="85"/>
      <c r="F10" s="158"/>
      <c r="G10" s="169"/>
      <c r="H10" s="159"/>
      <c r="I10" s="160"/>
      <c r="J10" s="159"/>
      <c r="K10" s="160"/>
      <c r="L10" s="159"/>
      <c r="M10" s="160"/>
      <c r="N10" s="159"/>
      <c r="O10" s="160"/>
      <c r="P10" s="86">
        <f aca="true" t="shared" si="0" ref="P10:P15">IF(COUNT(F10:N10)=0,"",COUNTIF(F10:N10,"&gt;=0"))</f>
      </c>
      <c r="Q10" s="87">
        <f aca="true" t="shared" si="1" ref="Q10:Q15">IF(COUNT(F10:N10)=0,"",(IF(LEFT(F10,1)="-",1,0)+IF(LEFT(H10,1)="-",1,0)+IF(LEFT(J10,1)="-",1,0)+IF(LEFT(L10,1)="-",1,0)+IF(LEFT(N10,1)="-",1,0)))</f>
      </c>
      <c r="R10" s="88"/>
      <c r="S10" s="89"/>
      <c r="U10" s="90">
        <f aca="true" t="shared" si="2" ref="U10:V15">+Y10+AA10+AC10+AE10+AG10</f>
        <v>0</v>
      </c>
      <c r="V10" s="91">
        <f t="shared" si="2"/>
        <v>0</v>
      </c>
      <c r="W10" s="92">
        <f aca="true" t="shared" si="3" ref="W10:W15">+U10-V10</f>
        <v>0</v>
      </c>
      <c r="Y10" s="17">
        <f aca="true" t="shared" si="4" ref="Y10:Y15">IF(F10="",0,IF(LEFT(F10,1)="-",ABS(F10),(IF(F10&gt;9,F10+2,11))))</f>
        <v>0</v>
      </c>
      <c r="Z10" s="18">
        <f aca="true" t="shared" si="5" ref="Z10:Z15">IF(F10="",0,IF(LEFT(F10,1)="-",(IF(ABS(F10)&gt;9,(ABS(F10)+2),11)),F10))</f>
        <v>0</v>
      </c>
      <c r="AA10" s="19">
        <f aca="true" t="shared" si="6" ref="AA10:AA15">IF(H10="",0,IF(LEFT(H10,1)="-",ABS(H10),(IF(H10&gt;9,H10+2,11))))</f>
        <v>0</v>
      </c>
      <c r="AB10" s="18">
        <f aca="true" t="shared" si="7" ref="AB10:AB15">IF(H10="",0,IF(LEFT(H10,1)="-",(IF(ABS(H10)&gt;9,(ABS(H10)+2),11)),H10))</f>
        <v>0</v>
      </c>
      <c r="AC10" s="19">
        <f aca="true" t="shared" si="8" ref="AC10:AC15">IF(J10="",0,IF(LEFT(J10,1)="-",ABS(J10),(IF(J10&gt;9,J10+2,11))))</f>
        <v>0</v>
      </c>
      <c r="AD10" s="18">
        <f aca="true" t="shared" si="9" ref="AD10:AD15">IF(J10="",0,IF(LEFT(J10,1)="-",(IF(ABS(J10)&gt;9,(ABS(J10)+2),11)),J10))</f>
        <v>0</v>
      </c>
      <c r="AE10" s="19">
        <f aca="true" t="shared" si="10" ref="AE10:AE15">IF(L10="",0,IF(LEFT(L10,1)="-",ABS(L10),(IF(L10&gt;9,L10+2,11))))</f>
        <v>0</v>
      </c>
      <c r="AF10" s="18">
        <f aca="true" t="shared" si="11" ref="AF10:AF15">IF(L10="",0,IF(LEFT(L10,1)="-",(IF(ABS(L10)&gt;9,(ABS(L10)+2),11)),L10))</f>
        <v>0</v>
      </c>
      <c r="AG10" s="19">
        <f aca="true" t="shared" si="12" ref="AG10:AG15">IF(N10="",0,IF(LEFT(N10,1)="-",ABS(N10),(IF(N10&gt;9,N10+2,11))))</f>
        <v>0</v>
      </c>
      <c r="AH10" s="18">
        <f aca="true" t="shared" si="13" ref="AH10:AH15">IF(N10="",0,IF(LEFT(N10,1)="-",(IF(ABS(N10)&gt;9,(ABS(N10)+2),11)),N10))</f>
        <v>0</v>
      </c>
    </row>
    <row r="11" spans="1:34" ht="11.25">
      <c r="A11" s="16" t="s">
        <v>28</v>
      </c>
      <c r="B11" s="83" t="str">
        <f>IF(B5&gt;"",B5,"")</f>
        <v>Arto Koivisto</v>
      </c>
      <c r="C11" s="60" t="str">
        <f>IF(B7&gt;"",B7,"")</f>
        <v>Olavi Jormalainen</v>
      </c>
      <c r="D11" s="84"/>
      <c r="E11" s="85"/>
      <c r="F11" s="163"/>
      <c r="G11" s="164"/>
      <c r="H11" s="163"/>
      <c r="I11" s="164"/>
      <c r="J11" s="163"/>
      <c r="K11" s="164"/>
      <c r="L11" s="163"/>
      <c r="M11" s="164"/>
      <c r="N11" s="163"/>
      <c r="O11" s="164"/>
      <c r="P11" s="86">
        <f t="shared" si="0"/>
      </c>
      <c r="Q11" s="87">
        <f t="shared" si="1"/>
      </c>
      <c r="R11" s="93"/>
      <c r="S11" s="94"/>
      <c r="U11" s="90">
        <f t="shared" si="2"/>
        <v>0</v>
      </c>
      <c r="V11" s="91">
        <f t="shared" si="2"/>
        <v>0</v>
      </c>
      <c r="W11" s="92">
        <f t="shared" si="3"/>
        <v>0</v>
      </c>
      <c r="Y11" s="20">
        <f t="shared" si="4"/>
        <v>0</v>
      </c>
      <c r="Z11" s="21">
        <f t="shared" si="5"/>
        <v>0</v>
      </c>
      <c r="AA11" s="22">
        <f t="shared" si="6"/>
        <v>0</v>
      </c>
      <c r="AB11" s="21">
        <f t="shared" si="7"/>
        <v>0</v>
      </c>
      <c r="AC11" s="22">
        <f t="shared" si="8"/>
        <v>0</v>
      </c>
      <c r="AD11" s="21">
        <f t="shared" si="9"/>
        <v>0</v>
      </c>
      <c r="AE11" s="22">
        <f t="shared" si="10"/>
        <v>0</v>
      </c>
      <c r="AF11" s="21">
        <f t="shared" si="11"/>
        <v>0</v>
      </c>
      <c r="AG11" s="22">
        <f t="shared" si="12"/>
        <v>0</v>
      </c>
      <c r="AH11" s="21">
        <f t="shared" si="13"/>
        <v>0</v>
      </c>
    </row>
    <row r="12" spans="1:34" ht="12" thickBot="1">
      <c r="A12" s="16" t="s">
        <v>29</v>
      </c>
      <c r="B12" s="95" t="str">
        <f>IF(B4&gt;"",B4,"")</f>
        <v>Pauli Makkonen</v>
      </c>
      <c r="C12" s="96" t="str">
        <f>IF(B7&gt;"",B7,"")</f>
        <v>Olavi Jormalainen</v>
      </c>
      <c r="D12" s="79"/>
      <c r="E12" s="80"/>
      <c r="F12" s="167"/>
      <c r="G12" s="168"/>
      <c r="H12" s="167"/>
      <c r="I12" s="168"/>
      <c r="J12" s="167"/>
      <c r="K12" s="168"/>
      <c r="L12" s="167"/>
      <c r="M12" s="168"/>
      <c r="N12" s="167"/>
      <c r="O12" s="168"/>
      <c r="P12" s="86">
        <f t="shared" si="0"/>
      </c>
      <c r="Q12" s="87">
        <f t="shared" si="1"/>
      </c>
      <c r="R12" s="93"/>
      <c r="S12" s="94"/>
      <c r="U12" s="90">
        <f t="shared" si="2"/>
        <v>0</v>
      </c>
      <c r="V12" s="91">
        <f t="shared" si="2"/>
        <v>0</v>
      </c>
      <c r="W12" s="92">
        <f t="shared" si="3"/>
        <v>0</v>
      </c>
      <c r="Y12" s="20">
        <f t="shared" si="4"/>
        <v>0</v>
      </c>
      <c r="Z12" s="21">
        <f t="shared" si="5"/>
        <v>0</v>
      </c>
      <c r="AA12" s="22">
        <f t="shared" si="6"/>
        <v>0</v>
      </c>
      <c r="AB12" s="21">
        <f t="shared" si="7"/>
        <v>0</v>
      </c>
      <c r="AC12" s="22">
        <f t="shared" si="8"/>
        <v>0</v>
      </c>
      <c r="AD12" s="21">
        <f t="shared" si="9"/>
        <v>0</v>
      </c>
      <c r="AE12" s="22">
        <f t="shared" si="10"/>
        <v>0</v>
      </c>
      <c r="AF12" s="21">
        <f t="shared" si="11"/>
        <v>0</v>
      </c>
      <c r="AG12" s="22">
        <f t="shared" si="12"/>
        <v>0</v>
      </c>
      <c r="AH12" s="21">
        <f t="shared" si="13"/>
        <v>0</v>
      </c>
    </row>
    <row r="13" spans="1:34" ht="11.25">
      <c r="A13" s="16" t="s">
        <v>30</v>
      </c>
      <c r="B13" s="83" t="str">
        <f>IF(B5&gt;"",B5,"")</f>
        <v>Arto Koivisto</v>
      </c>
      <c r="C13" s="60" t="str">
        <f>IF(B6&gt;"",B6,"")</f>
        <v>P-E Stenman</v>
      </c>
      <c r="D13" s="84"/>
      <c r="E13" s="85"/>
      <c r="F13" s="159"/>
      <c r="G13" s="160"/>
      <c r="H13" s="159"/>
      <c r="I13" s="160"/>
      <c r="J13" s="159"/>
      <c r="K13" s="160"/>
      <c r="L13" s="159"/>
      <c r="M13" s="160"/>
      <c r="N13" s="159"/>
      <c r="O13" s="160"/>
      <c r="P13" s="86">
        <f t="shared" si="0"/>
      </c>
      <c r="Q13" s="87">
        <f t="shared" si="1"/>
      </c>
      <c r="R13" s="93"/>
      <c r="S13" s="94"/>
      <c r="U13" s="90">
        <f t="shared" si="2"/>
        <v>0</v>
      </c>
      <c r="V13" s="91">
        <f t="shared" si="2"/>
        <v>0</v>
      </c>
      <c r="W13" s="92">
        <f t="shared" si="3"/>
        <v>0</v>
      </c>
      <c r="Y13" s="20">
        <f t="shared" si="4"/>
        <v>0</v>
      </c>
      <c r="Z13" s="21">
        <f t="shared" si="5"/>
        <v>0</v>
      </c>
      <c r="AA13" s="22">
        <f t="shared" si="6"/>
        <v>0</v>
      </c>
      <c r="AB13" s="21">
        <f t="shared" si="7"/>
        <v>0</v>
      </c>
      <c r="AC13" s="22">
        <f t="shared" si="8"/>
        <v>0</v>
      </c>
      <c r="AD13" s="21">
        <f t="shared" si="9"/>
        <v>0</v>
      </c>
      <c r="AE13" s="22">
        <f t="shared" si="10"/>
        <v>0</v>
      </c>
      <c r="AF13" s="21">
        <f t="shared" si="11"/>
        <v>0</v>
      </c>
      <c r="AG13" s="22">
        <f t="shared" si="12"/>
        <v>0</v>
      </c>
      <c r="AH13" s="21">
        <f t="shared" si="13"/>
        <v>0</v>
      </c>
    </row>
    <row r="14" spans="1:34" ht="11.25">
      <c r="A14" s="16" t="s">
        <v>31</v>
      </c>
      <c r="B14" s="83" t="str">
        <f>IF(B4&gt;"",B4,"")</f>
        <v>Pauli Makkonen</v>
      </c>
      <c r="C14" s="60" t="str">
        <f>IF(B5&gt;"",B5,"")</f>
        <v>Arto Koivisto</v>
      </c>
      <c r="D14" s="84"/>
      <c r="E14" s="85"/>
      <c r="F14" s="163"/>
      <c r="G14" s="164"/>
      <c r="H14" s="163"/>
      <c r="I14" s="164"/>
      <c r="J14" s="163"/>
      <c r="K14" s="164"/>
      <c r="L14" s="163"/>
      <c r="M14" s="164"/>
      <c r="N14" s="163"/>
      <c r="O14" s="164"/>
      <c r="P14" s="86">
        <f t="shared" si="0"/>
      </c>
      <c r="Q14" s="87">
        <f t="shared" si="1"/>
      </c>
      <c r="R14" s="93"/>
      <c r="S14" s="94"/>
      <c r="U14" s="90">
        <f t="shared" si="2"/>
        <v>0</v>
      </c>
      <c r="V14" s="91">
        <f t="shared" si="2"/>
        <v>0</v>
      </c>
      <c r="W14" s="92">
        <f t="shared" si="3"/>
        <v>0</v>
      </c>
      <c r="Y14" s="20">
        <f t="shared" si="4"/>
        <v>0</v>
      </c>
      <c r="Z14" s="21">
        <f t="shared" si="5"/>
        <v>0</v>
      </c>
      <c r="AA14" s="22">
        <f t="shared" si="6"/>
        <v>0</v>
      </c>
      <c r="AB14" s="21">
        <f t="shared" si="7"/>
        <v>0</v>
      </c>
      <c r="AC14" s="22">
        <f t="shared" si="8"/>
        <v>0</v>
      </c>
      <c r="AD14" s="21">
        <f t="shared" si="9"/>
        <v>0</v>
      </c>
      <c r="AE14" s="22">
        <f t="shared" si="10"/>
        <v>0</v>
      </c>
      <c r="AF14" s="21">
        <f t="shared" si="11"/>
        <v>0</v>
      </c>
      <c r="AG14" s="22">
        <f t="shared" si="12"/>
        <v>0</v>
      </c>
      <c r="AH14" s="21">
        <f t="shared" si="13"/>
        <v>0</v>
      </c>
    </row>
    <row r="15" spans="1:34" ht="12" thickBot="1">
      <c r="A15" s="23" t="s">
        <v>32</v>
      </c>
      <c r="B15" s="97" t="str">
        <f>IF(B6&gt;"",B6,"")</f>
        <v>P-E Stenman</v>
      </c>
      <c r="C15" s="98" t="str">
        <f>IF(B7&gt;"",B7,"")</f>
        <v>Olavi Jormalainen</v>
      </c>
      <c r="D15" s="99"/>
      <c r="E15" s="100"/>
      <c r="F15" s="165"/>
      <c r="G15" s="166"/>
      <c r="H15" s="165"/>
      <c r="I15" s="166"/>
      <c r="J15" s="165"/>
      <c r="K15" s="166"/>
      <c r="L15" s="165"/>
      <c r="M15" s="166"/>
      <c r="N15" s="165"/>
      <c r="O15" s="166"/>
      <c r="P15" s="101">
        <f t="shared" si="0"/>
      </c>
      <c r="Q15" s="102">
        <f t="shared" si="1"/>
      </c>
      <c r="R15" s="103"/>
      <c r="S15" s="104"/>
      <c r="U15" s="90">
        <f t="shared" si="2"/>
        <v>0</v>
      </c>
      <c r="V15" s="91">
        <f t="shared" si="2"/>
        <v>0</v>
      </c>
      <c r="W15" s="92">
        <f t="shared" si="3"/>
        <v>0</v>
      </c>
      <c r="Y15" s="24">
        <f t="shared" si="4"/>
        <v>0</v>
      </c>
      <c r="Z15" s="25">
        <f t="shared" si="5"/>
        <v>0</v>
      </c>
      <c r="AA15" s="26">
        <f t="shared" si="6"/>
        <v>0</v>
      </c>
      <c r="AB15" s="25">
        <f t="shared" si="7"/>
        <v>0</v>
      </c>
      <c r="AC15" s="26">
        <f t="shared" si="8"/>
        <v>0</v>
      </c>
      <c r="AD15" s="25">
        <f t="shared" si="9"/>
        <v>0</v>
      </c>
      <c r="AE15" s="26">
        <f t="shared" si="10"/>
        <v>0</v>
      </c>
      <c r="AF15" s="25">
        <f t="shared" si="11"/>
        <v>0</v>
      </c>
      <c r="AG15" s="26">
        <f t="shared" si="12"/>
        <v>0</v>
      </c>
      <c r="AH15" s="25">
        <f t="shared" si="13"/>
        <v>0</v>
      </c>
    </row>
    <row r="16" ht="12.75" thickBot="1" thickTop="1"/>
    <row r="17" spans="1:19" ht="12" thickTop="1">
      <c r="A17" s="38"/>
      <c r="B17" s="39" t="s">
        <v>38</v>
      </c>
      <c r="C17" s="40"/>
      <c r="D17" s="40"/>
      <c r="E17" s="40"/>
      <c r="F17" s="41"/>
      <c r="G17" s="40"/>
      <c r="H17" s="42" t="s">
        <v>0</v>
      </c>
      <c r="I17" s="43"/>
      <c r="J17" s="184" t="s">
        <v>55</v>
      </c>
      <c r="K17" s="184"/>
      <c r="L17" s="184"/>
      <c r="M17" s="185"/>
      <c r="N17" s="186" t="s">
        <v>1</v>
      </c>
      <c r="O17" s="187"/>
      <c r="P17" s="187"/>
      <c r="Q17" s="188">
        <v>2</v>
      </c>
      <c r="R17" s="188"/>
      <c r="S17" s="189"/>
    </row>
    <row r="18" spans="1:19" ht="12" thickBot="1">
      <c r="A18" s="46"/>
      <c r="B18" s="47" t="s">
        <v>39</v>
      </c>
      <c r="C18" s="48" t="s">
        <v>2</v>
      </c>
      <c r="D18" s="190"/>
      <c r="E18" s="190"/>
      <c r="F18" s="191"/>
      <c r="G18" s="192" t="s">
        <v>3</v>
      </c>
      <c r="H18" s="193"/>
      <c r="I18" s="193"/>
      <c r="J18" s="161">
        <v>39102</v>
      </c>
      <c r="K18" s="161"/>
      <c r="L18" s="161"/>
      <c r="M18" s="162"/>
      <c r="N18" s="49" t="s">
        <v>4</v>
      </c>
      <c r="O18" s="50"/>
      <c r="P18" s="50"/>
      <c r="Q18" s="194">
        <v>0.4166666666666667</v>
      </c>
      <c r="R18" s="195"/>
      <c r="S18" s="196"/>
    </row>
    <row r="19" spans="1:23" ht="12" thickTop="1">
      <c r="A19" s="51"/>
      <c r="B19" s="52" t="s">
        <v>5</v>
      </c>
      <c r="C19" s="53" t="s">
        <v>6</v>
      </c>
      <c r="D19" s="180" t="s">
        <v>7</v>
      </c>
      <c r="E19" s="181"/>
      <c r="F19" s="180" t="s">
        <v>8</v>
      </c>
      <c r="G19" s="181"/>
      <c r="H19" s="180" t="s">
        <v>9</v>
      </c>
      <c r="I19" s="181"/>
      <c r="J19" s="180" t="s">
        <v>10</v>
      </c>
      <c r="K19" s="181"/>
      <c r="L19" s="180"/>
      <c r="M19" s="181"/>
      <c r="N19" s="54" t="s">
        <v>11</v>
      </c>
      <c r="O19" s="55" t="s">
        <v>12</v>
      </c>
      <c r="P19" s="1" t="s">
        <v>13</v>
      </c>
      <c r="Q19" s="1"/>
      <c r="R19" s="182" t="s">
        <v>14</v>
      </c>
      <c r="S19" s="183"/>
      <c r="U19" s="2" t="s">
        <v>15</v>
      </c>
      <c r="V19" s="3"/>
      <c r="W19" s="15" t="s">
        <v>16</v>
      </c>
    </row>
    <row r="20" spans="1:23" ht="11.25">
      <c r="A20" s="4" t="s">
        <v>7</v>
      </c>
      <c r="B20" s="56" t="s">
        <v>232</v>
      </c>
      <c r="C20" s="57" t="s">
        <v>75</v>
      </c>
      <c r="D20" s="58"/>
      <c r="E20" s="59"/>
      <c r="F20" s="60">
        <f>+P30</f>
      </c>
      <c r="G20" s="61">
        <f>+Q30</f>
      </c>
      <c r="H20" s="60">
        <f>P26</f>
      </c>
      <c r="I20" s="61">
        <f>Q26</f>
      </c>
      <c r="J20" s="60">
        <f>P28</f>
      </c>
      <c r="K20" s="61">
        <f>Q28</f>
      </c>
      <c r="L20" s="60"/>
      <c r="M20" s="61"/>
      <c r="N20" s="62">
        <f>IF(SUM(D20:M20)=0,"",COUNTIF(E20:E23,"3"))</f>
      </c>
      <c r="O20" s="63">
        <f>IF(SUM(E20:N20)=0,"",COUNTIF(D20:D23,"3"))</f>
      </c>
      <c r="P20" s="64">
        <f>IF(SUM(D20:M20)=0,"",SUM(E20:E23))</f>
      </c>
      <c r="Q20" s="65">
        <f>IF(SUM(D20:M20)=0,"",SUM(D20:D23))</f>
      </c>
      <c r="R20" s="170"/>
      <c r="S20" s="171"/>
      <c r="U20" s="5">
        <f>+U26+U28+U30</f>
        <v>0</v>
      </c>
      <c r="V20" s="6">
        <f>+V26+V28+V30</f>
        <v>0</v>
      </c>
      <c r="W20" s="7">
        <f>+U20-V20</f>
        <v>0</v>
      </c>
    </row>
    <row r="21" spans="1:23" ht="11.25">
      <c r="A21" s="4" t="s">
        <v>8</v>
      </c>
      <c r="B21" s="56" t="s">
        <v>237</v>
      </c>
      <c r="C21" s="57" t="s">
        <v>71</v>
      </c>
      <c r="D21" s="60">
        <f>+Q30</f>
      </c>
      <c r="E21" s="61">
        <f>+P30</f>
      </c>
      <c r="F21" s="58"/>
      <c r="G21" s="59"/>
      <c r="H21" s="60">
        <f>P29</f>
      </c>
      <c r="I21" s="61">
        <f>Q29</f>
      </c>
      <c r="J21" s="60">
        <f>P27</f>
      </c>
      <c r="K21" s="61">
        <f>Q27</f>
      </c>
      <c r="L21" s="60"/>
      <c r="M21" s="61"/>
      <c r="N21" s="62">
        <f>IF(SUM(D21:M21)=0,"",COUNTIF(G20:G23,"3"))</f>
      </c>
      <c r="O21" s="63">
        <f>IF(SUM(E21:N21)=0,"",COUNTIF(F20:F23,"3"))</f>
      </c>
      <c r="P21" s="64">
        <f>IF(SUM(D21:M21)=0,"",SUM(G20:G23))</f>
      </c>
      <c r="Q21" s="65">
        <f>IF(SUM(D21:M21)=0,"",SUM(F20:F23))</f>
      </c>
      <c r="R21" s="170"/>
      <c r="S21" s="171"/>
      <c r="U21" s="5">
        <f>+U27+U29+V30</f>
        <v>0</v>
      </c>
      <c r="V21" s="6">
        <f>+V27+V29+U30</f>
        <v>0</v>
      </c>
      <c r="W21" s="7">
        <f>+U21-V21</f>
        <v>0</v>
      </c>
    </row>
    <row r="22" spans="1:23" ht="11.25">
      <c r="A22" s="4" t="s">
        <v>9</v>
      </c>
      <c r="B22" s="56" t="s">
        <v>243</v>
      </c>
      <c r="C22" s="57" t="s">
        <v>209</v>
      </c>
      <c r="D22" s="60">
        <f>+Q26</f>
      </c>
      <c r="E22" s="61">
        <f>+P26</f>
      </c>
      <c r="F22" s="60">
        <f>Q29</f>
      </c>
      <c r="G22" s="61">
        <f>P29</f>
      </c>
      <c r="H22" s="58"/>
      <c r="I22" s="59"/>
      <c r="J22" s="60">
        <f>P31</f>
      </c>
      <c r="K22" s="61">
        <f>Q31</f>
      </c>
      <c r="L22" s="60"/>
      <c r="M22" s="61"/>
      <c r="N22" s="62">
        <f>IF(SUM(D22:M22)=0,"",COUNTIF(I20:I23,"3"))</f>
      </c>
      <c r="O22" s="63">
        <f>IF(SUM(E22:N22)=0,"",COUNTIF(H20:H23,"3"))</f>
      </c>
      <c r="P22" s="64">
        <f>IF(SUM(D22:M22)=0,"",SUM(I20:I23))</f>
      </c>
      <c r="Q22" s="65">
        <f>IF(SUM(D22:M22)=0,"",SUM(H20:H23))</f>
      </c>
      <c r="R22" s="170"/>
      <c r="S22" s="171"/>
      <c r="U22" s="5">
        <f>+V26+V29+U31</f>
        <v>0</v>
      </c>
      <c r="V22" s="6">
        <f>+U26+U29+V31</f>
        <v>0</v>
      </c>
      <c r="W22" s="7">
        <f>+U22-V22</f>
        <v>0</v>
      </c>
    </row>
    <row r="23" spans="1:23" ht="12" thickBot="1">
      <c r="A23" s="8" t="s">
        <v>10</v>
      </c>
      <c r="B23" s="66" t="s">
        <v>225</v>
      </c>
      <c r="C23" s="67" t="s">
        <v>164</v>
      </c>
      <c r="D23" s="68">
        <f>Q28</f>
      </c>
      <c r="E23" s="69">
        <f>P28</f>
      </c>
      <c r="F23" s="68">
        <f>Q27</f>
      </c>
      <c r="G23" s="69">
        <f>P27</f>
      </c>
      <c r="H23" s="68">
        <f>Q31</f>
      </c>
      <c r="I23" s="69">
        <f>P31</f>
      </c>
      <c r="J23" s="70"/>
      <c r="K23" s="71"/>
      <c r="L23" s="68"/>
      <c r="M23" s="69"/>
      <c r="N23" s="72">
        <f>IF(SUM(D23:M23)=0,"",COUNTIF(K20:K23,"3"))</f>
      </c>
      <c r="O23" s="73">
        <f>IF(SUM(E23:N23)=0,"",COUNTIF(J20:J23,"3"))</f>
      </c>
      <c r="P23" s="74">
        <f>IF(SUM(D23:M24)=0,"",SUM(K20:K23))</f>
      </c>
      <c r="Q23" s="75">
        <f>IF(SUM(D23:M23)=0,"",SUM(J20:J23))</f>
      </c>
      <c r="R23" s="172"/>
      <c r="S23" s="173"/>
      <c r="U23" s="5">
        <f>+V27+V28+V31</f>
        <v>0</v>
      </c>
      <c r="V23" s="6">
        <f>+U27+U28+U31</f>
        <v>0</v>
      </c>
      <c r="W23" s="7">
        <f>+U23-V23</f>
        <v>0</v>
      </c>
    </row>
    <row r="24" spans="1:24" ht="12" thickTop="1">
      <c r="A24" s="9"/>
      <c r="B24" s="10" t="s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6"/>
      <c r="U24" s="77"/>
      <c r="V24" s="11" t="s">
        <v>19</v>
      </c>
      <c r="W24" s="12">
        <f>SUM(W20:W23)</f>
        <v>0</v>
      </c>
      <c r="X24" s="11" t="str">
        <f>IF(W24=0,"OK","Virhe")</f>
        <v>OK</v>
      </c>
    </row>
    <row r="25" spans="1:23" ht="12" thickBot="1">
      <c r="A25" s="13"/>
      <c r="B25" s="78" t="s">
        <v>20</v>
      </c>
      <c r="C25" s="79"/>
      <c r="D25" s="79"/>
      <c r="E25" s="80"/>
      <c r="F25" s="174" t="s">
        <v>21</v>
      </c>
      <c r="G25" s="175"/>
      <c r="H25" s="176" t="s">
        <v>22</v>
      </c>
      <c r="I25" s="177"/>
      <c r="J25" s="176" t="s">
        <v>23</v>
      </c>
      <c r="K25" s="177"/>
      <c r="L25" s="176" t="s">
        <v>24</v>
      </c>
      <c r="M25" s="177"/>
      <c r="N25" s="176" t="s">
        <v>25</v>
      </c>
      <c r="O25" s="177"/>
      <c r="P25" s="178" t="s">
        <v>26</v>
      </c>
      <c r="Q25" s="179"/>
      <c r="S25" s="81"/>
      <c r="U25" s="14" t="s">
        <v>15</v>
      </c>
      <c r="V25" s="15"/>
      <c r="W25" s="82" t="s">
        <v>16</v>
      </c>
    </row>
    <row r="26" spans="1:34" ht="11.25">
      <c r="A26" s="16" t="s">
        <v>27</v>
      </c>
      <c r="B26" s="83" t="str">
        <f>IF(B20&gt;"",B20,"")</f>
        <v>Helge Björkblad</v>
      </c>
      <c r="C26" s="60" t="str">
        <f>IF(B22&gt;"",B22,"")</f>
        <v>Torvald Rundberg</v>
      </c>
      <c r="D26" s="84"/>
      <c r="E26" s="85"/>
      <c r="F26" s="158"/>
      <c r="G26" s="169"/>
      <c r="H26" s="159"/>
      <c r="I26" s="160"/>
      <c r="J26" s="159"/>
      <c r="K26" s="160"/>
      <c r="L26" s="159"/>
      <c r="M26" s="160"/>
      <c r="N26" s="159"/>
      <c r="O26" s="160"/>
      <c r="P26" s="86">
        <f aca="true" t="shared" si="14" ref="P26:P31">IF(COUNT(F26:N26)=0,"",COUNTIF(F26:N26,"&gt;=0"))</f>
      </c>
      <c r="Q26" s="87">
        <f aca="true" t="shared" si="15" ref="Q26:Q31">IF(COUNT(F26:N26)=0,"",(IF(LEFT(F26,1)="-",1,0)+IF(LEFT(H26,1)="-",1,0)+IF(LEFT(J26,1)="-",1,0)+IF(LEFT(L26,1)="-",1,0)+IF(LEFT(N26,1)="-",1,0)))</f>
      </c>
      <c r="R26" s="88"/>
      <c r="S26" s="89"/>
      <c r="U26" s="90">
        <f aca="true" t="shared" si="16" ref="U26:V31">+Y26+AA26+AC26+AE26+AG26</f>
        <v>0</v>
      </c>
      <c r="V26" s="91">
        <f t="shared" si="16"/>
        <v>0</v>
      </c>
      <c r="W26" s="92">
        <f aca="true" t="shared" si="17" ref="W26:W31">+U26-V26</f>
        <v>0</v>
      </c>
      <c r="Y26" s="17">
        <f aca="true" t="shared" si="18" ref="Y26:Y31">IF(F26="",0,IF(LEFT(F26,1)="-",ABS(F26),(IF(F26&gt;9,F26+2,11))))</f>
        <v>0</v>
      </c>
      <c r="Z26" s="18">
        <f aca="true" t="shared" si="19" ref="Z26:Z31">IF(F26="",0,IF(LEFT(F26,1)="-",(IF(ABS(F26)&gt;9,(ABS(F26)+2),11)),F26))</f>
        <v>0</v>
      </c>
      <c r="AA26" s="19">
        <f aca="true" t="shared" si="20" ref="AA26:AA31">IF(H26="",0,IF(LEFT(H26,1)="-",ABS(H26),(IF(H26&gt;9,H26+2,11))))</f>
        <v>0</v>
      </c>
      <c r="AB26" s="18">
        <f aca="true" t="shared" si="21" ref="AB26:AB31">IF(H26="",0,IF(LEFT(H26,1)="-",(IF(ABS(H26)&gt;9,(ABS(H26)+2),11)),H26))</f>
        <v>0</v>
      </c>
      <c r="AC26" s="19">
        <f aca="true" t="shared" si="22" ref="AC26:AC31">IF(J26="",0,IF(LEFT(J26,1)="-",ABS(J26),(IF(J26&gt;9,J26+2,11))))</f>
        <v>0</v>
      </c>
      <c r="AD26" s="18">
        <f aca="true" t="shared" si="23" ref="AD26:AD31">IF(J26="",0,IF(LEFT(J26,1)="-",(IF(ABS(J26)&gt;9,(ABS(J26)+2),11)),J26))</f>
        <v>0</v>
      </c>
      <c r="AE26" s="19">
        <f aca="true" t="shared" si="24" ref="AE26:AE31">IF(L26="",0,IF(LEFT(L26,1)="-",ABS(L26),(IF(L26&gt;9,L26+2,11))))</f>
        <v>0</v>
      </c>
      <c r="AF26" s="18">
        <f aca="true" t="shared" si="25" ref="AF26:AF31">IF(L26="",0,IF(LEFT(L26,1)="-",(IF(ABS(L26)&gt;9,(ABS(L26)+2),11)),L26))</f>
        <v>0</v>
      </c>
      <c r="AG26" s="19">
        <f aca="true" t="shared" si="26" ref="AG26:AG31">IF(N26="",0,IF(LEFT(N26,1)="-",ABS(N26),(IF(N26&gt;9,N26+2,11))))</f>
        <v>0</v>
      </c>
      <c r="AH26" s="18">
        <f aca="true" t="shared" si="27" ref="AH26:AH31">IF(N26="",0,IF(LEFT(N26,1)="-",(IF(ABS(N26)&gt;9,(ABS(N26)+2),11)),N26))</f>
        <v>0</v>
      </c>
    </row>
    <row r="27" spans="1:34" ht="11.25">
      <c r="A27" s="16" t="s">
        <v>28</v>
      </c>
      <c r="B27" s="83" t="str">
        <f>IF(B21&gt;"",B21,"")</f>
        <v>Pekka Lappalainen</v>
      </c>
      <c r="C27" s="60" t="str">
        <f>IF(B23&gt;"",B23,"")</f>
        <v>Tapio Mäntynen</v>
      </c>
      <c r="D27" s="84"/>
      <c r="E27" s="85"/>
      <c r="F27" s="163"/>
      <c r="G27" s="164"/>
      <c r="H27" s="163"/>
      <c r="I27" s="164"/>
      <c r="J27" s="163"/>
      <c r="K27" s="164"/>
      <c r="L27" s="163"/>
      <c r="M27" s="164"/>
      <c r="N27" s="163"/>
      <c r="O27" s="164"/>
      <c r="P27" s="86">
        <f t="shared" si="14"/>
      </c>
      <c r="Q27" s="87">
        <f t="shared" si="15"/>
      </c>
      <c r="R27" s="93"/>
      <c r="S27" s="94"/>
      <c r="U27" s="90">
        <f t="shared" si="16"/>
        <v>0</v>
      </c>
      <c r="V27" s="91">
        <f t="shared" si="16"/>
        <v>0</v>
      </c>
      <c r="W27" s="92">
        <f t="shared" si="17"/>
        <v>0</v>
      </c>
      <c r="Y27" s="20">
        <f t="shared" si="18"/>
        <v>0</v>
      </c>
      <c r="Z27" s="21">
        <f t="shared" si="19"/>
        <v>0</v>
      </c>
      <c r="AA27" s="22">
        <f t="shared" si="20"/>
        <v>0</v>
      </c>
      <c r="AB27" s="21">
        <f t="shared" si="21"/>
        <v>0</v>
      </c>
      <c r="AC27" s="22">
        <f t="shared" si="22"/>
        <v>0</v>
      </c>
      <c r="AD27" s="21">
        <f t="shared" si="23"/>
        <v>0</v>
      </c>
      <c r="AE27" s="22">
        <f t="shared" si="24"/>
        <v>0</v>
      </c>
      <c r="AF27" s="21">
        <f t="shared" si="25"/>
        <v>0</v>
      </c>
      <c r="AG27" s="22">
        <f t="shared" si="26"/>
        <v>0</v>
      </c>
      <c r="AH27" s="21">
        <f t="shared" si="27"/>
        <v>0</v>
      </c>
    </row>
    <row r="28" spans="1:34" ht="12" thickBot="1">
      <c r="A28" s="16" t="s">
        <v>29</v>
      </c>
      <c r="B28" s="95" t="str">
        <f>IF(B20&gt;"",B20,"")</f>
        <v>Helge Björkblad</v>
      </c>
      <c r="C28" s="96" t="str">
        <f>IF(B23&gt;"",B23,"")</f>
        <v>Tapio Mäntynen</v>
      </c>
      <c r="D28" s="79"/>
      <c r="E28" s="80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86">
        <f t="shared" si="14"/>
      </c>
      <c r="Q28" s="87">
        <f t="shared" si="15"/>
      </c>
      <c r="R28" s="93"/>
      <c r="S28" s="94"/>
      <c r="U28" s="90">
        <f t="shared" si="16"/>
        <v>0</v>
      </c>
      <c r="V28" s="91">
        <f t="shared" si="16"/>
        <v>0</v>
      </c>
      <c r="W28" s="92">
        <f t="shared" si="17"/>
        <v>0</v>
      </c>
      <c r="Y28" s="20">
        <f t="shared" si="18"/>
        <v>0</v>
      </c>
      <c r="Z28" s="21">
        <f t="shared" si="19"/>
        <v>0</v>
      </c>
      <c r="AA28" s="22">
        <f t="shared" si="20"/>
        <v>0</v>
      </c>
      <c r="AB28" s="21">
        <f t="shared" si="21"/>
        <v>0</v>
      </c>
      <c r="AC28" s="22">
        <f t="shared" si="22"/>
        <v>0</v>
      </c>
      <c r="AD28" s="21">
        <f t="shared" si="23"/>
        <v>0</v>
      </c>
      <c r="AE28" s="22">
        <f t="shared" si="24"/>
        <v>0</v>
      </c>
      <c r="AF28" s="21">
        <f t="shared" si="25"/>
        <v>0</v>
      </c>
      <c r="AG28" s="22">
        <f t="shared" si="26"/>
        <v>0</v>
      </c>
      <c r="AH28" s="21">
        <f t="shared" si="27"/>
        <v>0</v>
      </c>
    </row>
    <row r="29" spans="1:34" ht="11.25">
      <c r="A29" s="16" t="s">
        <v>30</v>
      </c>
      <c r="B29" s="83" t="str">
        <f>IF(B21&gt;"",B21,"")</f>
        <v>Pekka Lappalainen</v>
      </c>
      <c r="C29" s="60" t="str">
        <f>IF(B22&gt;"",B22,"")</f>
        <v>Torvald Rundberg</v>
      </c>
      <c r="D29" s="84"/>
      <c r="E29" s="85"/>
      <c r="F29" s="159"/>
      <c r="G29" s="160"/>
      <c r="H29" s="159"/>
      <c r="I29" s="160"/>
      <c r="J29" s="159"/>
      <c r="K29" s="160"/>
      <c r="L29" s="159"/>
      <c r="M29" s="160"/>
      <c r="N29" s="159"/>
      <c r="O29" s="160"/>
      <c r="P29" s="86">
        <f t="shared" si="14"/>
      </c>
      <c r="Q29" s="87">
        <f t="shared" si="15"/>
      </c>
      <c r="R29" s="93"/>
      <c r="S29" s="94"/>
      <c r="U29" s="90">
        <f t="shared" si="16"/>
        <v>0</v>
      </c>
      <c r="V29" s="91">
        <f t="shared" si="16"/>
        <v>0</v>
      </c>
      <c r="W29" s="92">
        <f t="shared" si="17"/>
        <v>0</v>
      </c>
      <c r="Y29" s="20">
        <f t="shared" si="18"/>
        <v>0</v>
      </c>
      <c r="Z29" s="21">
        <f t="shared" si="19"/>
        <v>0</v>
      </c>
      <c r="AA29" s="22">
        <f t="shared" si="20"/>
        <v>0</v>
      </c>
      <c r="AB29" s="21">
        <f t="shared" si="21"/>
        <v>0</v>
      </c>
      <c r="AC29" s="22">
        <f t="shared" si="22"/>
        <v>0</v>
      </c>
      <c r="AD29" s="21">
        <f t="shared" si="23"/>
        <v>0</v>
      </c>
      <c r="AE29" s="22">
        <f t="shared" si="24"/>
        <v>0</v>
      </c>
      <c r="AF29" s="21">
        <f t="shared" si="25"/>
        <v>0</v>
      </c>
      <c r="AG29" s="22">
        <f t="shared" si="26"/>
        <v>0</v>
      </c>
      <c r="AH29" s="21">
        <f t="shared" si="27"/>
        <v>0</v>
      </c>
    </row>
    <row r="30" spans="1:34" ht="11.25">
      <c r="A30" s="16" t="s">
        <v>31</v>
      </c>
      <c r="B30" s="83" t="str">
        <f>IF(B20&gt;"",B20,"")</f>
        <v>Helge Björkblad</v>
      </c>
      <c r="C30" s="60" t="str">
        <f>IF(B21&gt;"",B21,"")</f>
        <v>Pekka Lappalainen</v>
      </c>
      <c r="D30" s="84"/>
      <c r="E30" s="85"/>
      <c r="F30" s="163"/>
      <c r="G30" s="164"/>
      <c r="H30" s="163"/>
      <c r="I30" s="164"/>
      <c r="J30" s="163"/>
      <c r="K30" s="164"/>
      <c r="L30" s="163"/>
      <c r="M30" s="164"/>
      <c r="N30" s="163"/>
      <c r="O30" s="164"/>
      <c r="P30" s="86">
        <f t="shared" si="14"/>
      </c>
      <c r="Q30" s="87">
        <f t="shared" si="15"/>
      </c>
      <c r="R30" s="93"/>
      <c r="S30" s="94"/>
      <c r="U30" s="90">
        <f t="shared" si="16"/>
        <v>0</v>
      </c>
      <c r="V30" s="91">
        <f t="shared" si="16"/>
        <v>0</v>
      </c>
      <c r="W30" s="92">
        <f t="shared" si="17"/>
        <v>0</v>
      </c>
      <c r="Y30" s="20">
        <f t="shared" si="18"/>
        <v>0</v>
      </c>
      <c r="Z30" s="21">
        <f t="shared" si="19"/>
        <v>0</v>
      </c>
      <c r="AA30" s="22">
        <f t="shared" si="20"/>
        <v>0</v>
      </c>
      <c r="AB30" s="21">
        <f t="shared" si="21"/>
        <v>0</v>
      </c>
      <c r="AC30" s="22">
        <f t="shared" si="22"/>
        <v>0</v>
      </c>
      <c r="AD30" s="21">
        <f t="shared" si="23"/>
        <v>0</v>
      </c>
      <c r="AE30" s="22">
        <f t="shared" si="24"/>
        <v>0</v>
      </c>
      <c r="AF30" s="21">
        <f t="shared" si="25"/>
        <v>0</v>
      </c>
      <c r="AG30" s="22">
        <f t="shared" si="26"/>
        <v>0</v>
      </c>
      <c r="AH30" s="21">
        <f t="shared" si="27"/>
        <v>0</v>
      </c>
    </row>
    <row r="31" spans="1:34" ht="12" thickBot="1">
      <c r="A31" s="23" t="s">
        <v>32</v>
      </c>
      <c r="B31" s="97" t="str">
        <f>IF(B22&gt;"",B22,"")</f>
        <v>Torvald Rundberg</v>
      </c>
      <c r="C31" s="98" t="str">
        <f>IF(B23&gt;"",B23,"")</f>
        <v>Tapio Mäntynen</v>
      </c>
      <c r="D31" s="99"/>
      <c r="E31" s="100"/>
      <c r="F31" s="165"/>
      <c r="G31" s="166"/>
      <c r="H31" s="165"/>
      <c r="I31" s="166"/>
      <c r="J31" s="165"/>
      <c r="K31" s="166"/>
      <c r="L31" s="165"/>
      <c r="M31" s="166"/>
      <c r="N31" s="165"/>
      <c r="O31" s="166"/>
      <c r="P31" s="101">
        <f t="shared" si="14"/>
      </c>
      <c r="Q31" s="102">
        <f t="shared" si="15"/>
      </c>
      <c r="R31" s="103"/>
      <c r="S31" s="104"/>
      <c r="U31" s="90">
        <f t="shared" si="16"/>
        <v>0</v>
      </c>
      <c r="V31" s="91">
        <f t="shared" si="16"/>
        <v>0</v>
      </c>
      <c r="W31" s="92">
        <f t="shared" si="17"/>
        <v>0</v>
      </c>
      <c r="Y31" s="24">
        <f t="shared" si="18"/>
        <v>0</v>
      </c>
      <c r="Z31" s="25">
        <f t="shared" si="19"/>
        <v>0</v>
      </c>
      <c r="AA31" s="26">
        <f t="shared" si="20"/>
        <v>0</v>
      </c>
      <c r="AB31" s="25">
        <f t="shared" si="21"/>
        <v>0</v>
      </c>
      <c r="AC31" s="26">
        <f t="shared" si="22"/>
        <v>0</v>
      </c>
      <c r="AD31" s="25">
        <f t="shared" si="23"/>
        <v>0</v>
      </c>
      <c r="AE31" s="26">
        <f t="shared" si="24"/>
        <v>0</v>
      </c>
      <c r="AF31" s="25">
        <f t="shared" si="25"/>
        <v>0</v>
      </c>
      <c r="AG31" s="26">
        <f t="shared" si="26"/>
        <v>0</v>
      </c>
      <c r="AH31" s="25">
        <f t="shared" si="27"/>
        <v>0</v>
      </c>
    </row>
    <row r="32" ht="12" thickTop="1"/>
  </sheetData>
  <mergeCells count="106">
    <mergeCell ref="J1:M1"/>
    <mergeCell ref="N1:P1"/>
    <mergeCell ref="Q1:S1"/>
    <mergeCell ref="D2:F2"/>
    <mergeCell ref="G2:I2"/>
    <mergeCell ref="J2:M2"/>
    <mergeCell ref="Q2:S2"/>
    <mergeCell ref="D3:E3"/>
    <mergeCell ref="F3:G3"/>
    <mergeCell ref="H3:I3"/>
    <mergeCell ref="J3:K3"/>
    <mergeCell ref="L3:M3"/>
    <mergeCell ref="R3:S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</dc:creator>
  <cp:keywords/>
  <dc:description/>
  <cp:lastModifiedBy>koti</cp:lastModifiedBy>
  <dcterms:created xsi:type="dcterms:W3CDTF">2007-01-12T17:04:07Z</dcterms:created>
  <dcterms:modified xsi:type="dcterms:W3CDTF">2007-01-13T08:50:25Z</dcterms:modified>
  <cp:category/>
  <cp:version/>
  <cp:contentType/>
  <cp:contentStatus/>
</cp:coreProperties>
</file>